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6.59\ito\Files WADAS\AARS\Evy\2021\CGS\Cluster-5\NTA2021\Final\"/>
    </mc:Choice>
  </mc:AlternateContent>
  <xr:revisionPtr revIDLastSave="0" documentId="13_ncr:1_{7678DD82-3D46-4556-80AA-A20CBC030DAF}" xr6:coauthVersionLast="47" xr6:coauthVersionMax="47" xr10:uidLastSave="{00000000-0000-0000-0000-000000000000}"/>
  <bookViews>
    <workbookView xWindow="-108" yWindow="-108" windowWidth="23256" windowHeight="12576" xr2:uid="{319CD9FE-2CFF-468C-8BB9-D4624B421909}"/>
  </bookViews>
  <sheets>
    <sheet name="SFP" sheetId="1" r:id="rId1"/>
    <sheet name="SFPer" sheetId="2" r:id="rId2"/>
    <sheet name="SCE" sheetId="3" r:id="rId3"/>
    <sheet name="SCF" sheetId="4" r:id="rId4"/>
    <sheet name="SCBA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6" i="5" l="1"/>
  <c r="C26" i="5"/>
  <c r="B26" i="5"/>
  <c r="E25" i="5"/>
  <c r="E24" i="5"/>
  <c r="E23" i="5"/>
  <c r="E22" i="5"/>
  <c r="E21" i="5"/>
  <c r="E19" i="5"/>
  <c r="D16" i="5"/>
  <c r="C16" i="5"/>
  <c r="B16" i="5"/>
  <c r="B27" i="5" s="1"/>
  <c r="E15" i="5"/>
  <c r="E14" i="5"/>
  <c r="E13" i="5"/>
  <c r="E10" i="5"/>
  <c r="E9" i="5"/>
  <c r="E16" i="5" s="1"/>
  <c r="D41" i="4"/>
  <c r="C41" i="4"/>
  <c r="D37" i="4"/>
  <c r="C37" i="4"/>
  <c r="C42" i="4" s="1"/>
  <c r="D31" i="4"/>
  <c r="C31" i="4"/>
  <c r="D18" i="4"/>
  <c r="C18" i="4"/>
  <c r="D14" i="3"/>
  <c r="E8" i="3"/>
  <c r="E14" i="3" s="1"/>
  <c r="E20" i="3" s="1"/>
  <c r="H18" i="2"/>
  <c r="H10" i="2"/>
  <c r="G10" i="2"/>
  <c r="C42" i="1"/>
  <c r="D34" i="1"/>
  <c r="C34" i="1"/>
  <c r="D29" i="1"/>
  <c r="C29" i="1"/>
  <c r="C20" i="1"/>
  <c r="D27" i="5" l="1"/>
  <c r="C35" i="1"/>
  <c r="D42" i="4"/>
  <c r="E26" i="5"/>
  <c r="E27" i="5" s="1"/>
  <c r="C27" i="5"/>
  <c r="C32" i="4"/>
  <c r="C44" i="4" s="1"/>
  <c r="C46" i="4" s="1"/>
  <c r="D32" i="4"/>
  <c r="C14" i="3"/>
  <c r="C20" i="3" s="1"/>
  <c r="D20" i="3"/>
  <c r="G18" i="2"/>
  <c r="G20" i="2" s="1"/>
  <c r="G25" i="2" s="1"/>
  <c r="G27" i="2" s="1"/>
  <c r="G29" i="2" s="1"/>
  <c r="H20" i="2"/>
  <c r="H25" i="2" s="1"/>
  <c r="H27" i="2" s="1"/>
  <c r="H29" i="2" s="1"/>
  <c r="C14" i="1"/>
  <c r="C21" i="1" s="1"/>
  <c r="D35" i="1"/>
  <c r="D14" i="1"/>
  <c r="D42" i="1"/>
  <c r="D20" i="1"/>
  <c r="C37" i="1" l="1"/>
  <c r="D44" i="4"/>
  <c r="D46" i="4" s="1"/>
  <c r="D21" i="1"/>
  <c r="D37" i="1" s="1"/>
</calcChain>
</file>

<file path=xl/sharedStrings.xml><?xml version="1.0" encoding="utf-8"?>
<sst xmlns="http://schemas.openxmlformats.org/spreadsheetml/2006/main" count="174" uniqueCount="133">
  <si>
    <t>NATIONAL TOBACCO ADMINISTRATION</t>
  </si>
  <si>
    <t>(In Philippine Peso)</t>
  </si>
  <si>
    <t>Note</t>
  </si>
  <si>
    <t>ASSETS</t>
  </si>
  <si>
    <t>Current assets</t>
  </si>
  <si>
    <t>Cash and cash equivalents</t>
  </si>
  <si>
    <t>Receivables - net</t>
  </si>
  <si>
    <t>Inventories</t>
  </si>
  <si>
    <t>Other current assets</t>
  </si>
  <si>
    <t>Total current assets</t>
  </si>
  <si>
    <t>Non-current assets</t>
  </si>
  <si>
    <t xml:space="preserve">Investments </t>
  </si>
  <si>
    <t>Other non-current assets</t>
  </si>
  <si>
    <t>Total non-current assets</t>
  </si>
  <si>
    <t>TOTAL ASSETS</t>
  </si>
  <si>
    <t>LIABILITIES</t>
  </si>
  <si>
    <t>Current liabilities</t>
  </si>
  <si>
    <t xml:space="preserve">   Financial liabilities</t>
  </si>
  <si>
    <t xml:space="preserve">   Inter-agency payables</t>
  </si>
  <si>
    <t xml:space="preserve">   Intra-agency payables - net</t>
  </si>
  <si>
    <t>Total current liabilities</t>
  </si>
  <si>
    <t xml:space="preserve">   Provisions</t>
  </si>
  <si>
    <t>Total non-current liabilities</t>
  </si>
  <si>
    <t>Total Liabilities</t>
  </si>
  <si>
    <t>Net Assets (Total Assets less Total Liabilities)</t>
  </si>
  <si>
    <t>NET ASSETS/EQUITY</t>
  </si>
  <si>
    <t>Government equity</t>
  </si>
  <si>
    <t xml:space="preserve">Accumulated surplus </t>
  </si>
  <si>
    <t>Total Net Assets/Equity</t>
  </si>
  <si>
    <t>Revenue</t>
  </si>
  <si>
    <t>Service and business income</t>
  </si>
  <si>
    <t>Total Revenue</t>
  </si>
  <si>
    <t>Current Operating Expenses</t>
  </si>
  <si>
    <t>Personnel services</t>
  </si>
  <si>
    <t>Maintenance and other operating expenses</t>
  </si>
  <si>
    <t>Non-cash expenses</t>
  </si>
  <si>
    <t>Direct costs</t>
  </si>
  <si>
    <t>Financial expenses</t>
  </si>
  <si>
    <t>Total Current Operating Expenses</t>
  </si>
  <si>
    <t>Deficit from Current Operations</t>
  </si>
  <si>
    <t>Other non-operating income</t>
  </si>
  <si>
    <t>Gains</t>
  </si>
  <si>
    <t>-</t>
  </si>
  <si>
    <t>Losses</t>
  </si>
  <si>
    <t>Deficit before tax</t>
  </si>
  <si>
    <t>Income tax expense/(benefit)</t>
  </si>
  <si>
    <t>Deficit after tax</t>
  </si>
  <si>
    <t>Asistance/subsidy income from National Government</t>
  </si>
  <si>
    <t xml:space="preserve"> STATEMENTS OF CHANGES IN NET ASSETS/EQUITY</t>
  </si>
  <si>
    <t>For the Years Ended December 31, 2021 and 2020</t>
  </si>
  <si>
    <t>( In Philippine Peso)</t>
  </si>
  <si>
    <t xml:space="preserve">Government equity    </t>
  </si>
  <si>
    <t>Total</t>
  </si>
  <si>
    <t>Balance at January 1, 2020, as restated</t>
  </si>
  <si>
    <t>Changes in equity for CY 2020</t>
  </si>
  <si>
    <t>Add/(Deduct):</t>
  </si>
  <si>
    <t>Surplus for the period, as restated</t>
  </si>
  <si>
    <t>Adjustments due to prior period errors</t>
  </si>
  <si>
    <t xml:space="preserve">BALANCE AS AT DECEMBER 31, 2020, </t>
  </si>
  <si>
    <t>AS RESTATED</t>
  </si>
  <si>
    <t>STATEMENTS OF CASH FLOWS</t>
  </si>
  <si>
    <t>CASH FLOWS FROM OPERATING ACTIVITIES</t>
  </si>
  <si>
    <t>Cash inflows</t>
  </si>
  <si>
    <t>Receipt of intra-agency fund transfers</t>
  </si>
  <si>
    <t>Collection of production/facility assistance</t>
  </si>
  <si>
    <t>Collection of income</t>
  </si>
  <si>
    <t>Trust receipts</t>
  </si>
  <si>
    <t>Collection of receivables</t>
  </si>
  <si>
    <t>Recoupment of mobilization fee from contractors</t>
  </si>
  <si>
    <t>Refund of cash advances</t>
  </si>
  <si>
    <t>Total cash inflows</t>
  </si>
  <si>
    <t>Cash outflows</t>
  </si>
  <si>
    <t>Release of intra-agency fund transfers</t>
  </si>
  <si>
    <t>Payment of expenses</t>
  </si>
  <si>
    <t>Facility/production assistance</t>
  </si>
  <si>
    <t>mandatory contributions</t>
  </si>
  <si>
    <t>Payment of payables</t>
  </si>
  <si>
    <t>Grant of cash advances</t>
  </si>
  <si>
    <t>Purchase of inventories</t>
  </si>
  <si>
    <t>Advances for mobilization fee</t>
  </si>
  <si>
    <t>Prepayments</t>
  </si>
  <si>
    <t>Total cash outflows</t>
  </si>
  <si>
    <t>CASH FLOWS FROM INVESTING ACTIVITIES</t>
  </si>
  <si>
    <t>Proceeds from disposal of properties</t>
  </si>
  <si>
    <t>Acquisition of property, plant and equipment</t>
  </si>
  <si>
    <t>Net cash used in investing activities</t>
  </si>
  <si>
    <t>Increase/(decrease) in cash and cash equivalents</t>
  </si>
  <si>
    <t>Cash and cash equivalents, January 1</t>
  </si>
  <si>
    <t>CASH AND CASH EQUIVALENTS, DECEMBER 31</t>
  </si>
  <si>
    <t>STATEMENT OF COMPARISON OF BUDGET AND ACTUAL AMOUNTS</t>
  </si>
  <si>
    <t xml:space="preserve">Actual Amounts </t>
  </si>
  <si>
    <t>Difference</t>
  </si>
  <si>
    <t>Original</t>
  </si>
  <si>
    <t>Final</t>
  </si>
  <si>
    <t>Final Budget and Actual</t>
  </si>
  <si>
    <t>Receipts</t>
  </si>
  <si>
    <t xml:space="preserve">   Assistance and subsidy</t>
  </si>
  <si>
    <t xml:space="preserve">   Service and business            </t>
  </si>
  <si>
    <t xml:space="preserve">        income</t>
  </si>
  <si>
    <t xml:space="preserve">   Other income</t>
  </si>
  <si>
    <t xml:space="preserve">   Gains</t>
  </si>
  <si>
    <t>Payments</t>
  </si>
  <si>
    <t xml:space="preserve">     operating expenses</t>
  </si>
  <si>
    <t xml:space="preserve">   Capital outlay</t>
  </si>
  <si>
    <t xml:space="preserve">   Financial expenses</t>
  </si>
  <si>
    <t xml:space="preserve">   Investment outlay</t>
  </si>
  <si>
    <t xml:space="preserve">   Accounts payable</t>
  </si>
  <si>
    <t>Net payments</t>
  </si>
  <si>
    <t>For the Year Ended December 31, 2021</t>
  </si>
  <si>
    <t>BALANCE AS AT DECEMBER 31, 2021</t>
  </si>
  <si>
    <t>Changes in equity for 2021</t>
  </si>
  <si>
    <t xml:space="preserve">   Other current liabilities</t>
  </si>
  <si>
    <t>Note 28</t>
  </si>
  <si>
    <t>Deficit for the period</t>
  </si>
  <si>
    <t>Net surplus/(deficit) for the period</t>
  </si>
  <si>
    <t>Note 27</t>
  </si>
  <si>
    <t xml:space="preserve">Accummulated surplus </t>
  </si>
  <si>
    <t>Note 28.1</t>
  </si>
  <si>
    <t>As restated</t>
  </si>
  <si>
    <t>Property, plant, and equipment - net</t>
  </si>
  <si>
    <t>Non-current liabilities</t>
  </si>
  <si>
    <t>STATEMENTS OF FINANCIAL PERFORMANCE</t>
  </si>
  <si>
    <t xml:space="preserve">Remittance of personnel benefit contributions and </t>
  </si>
  <si>
    <t>Net cash provided by/(used in) operating activities</t>
  </si>
  <si>
    <t xml:space="preserve">   Personnel services</t>
  </si>
  <si>
    <t>Budget Amounts</t>
  </si>
  <si>
    <t xml:space="preserve">   Cash balance, beginning</t>
  </si>
  <si>
    <t xml:space="preserve">   Collection of receivables</t>
  </si>
  <si>
    <t xml:space="preserve">   Maintenance and other</t>
  </si>
  <si>
    <t xml:space="preserve"> STATEMENTS OF FINANCIAL POSITION</t>
  </si>
  <si>
    <t>As at December 31, 2021 and 2020</t>
  </si>
  <si>
    <t>Subsidy income from national government</t>
  </si>
  <si>
    <t>The Notes on pages 11 to 55 form part of these financial statements.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</si>
</sst>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mmmm\ d\,\ yyyy"/>
    <numFmt numFmtId="166" formatCode="_-* #,##0_-;\-* #,##0_-;_-* &quot;-&quot;??_-;_-@_-"/>
    <numFmt numFmtId="167" formatCode="_(* #,##0_);_(* \(#,##0\);_(* &quot;-&quot;??_);_(@_)"/>
    <numFmt numFmtId="168" formatCode="#,##0;\(#,##0\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i/>
      <sz val="11"/>
      <color rgb="FFFF0000"/>
      <name val="Arial"/>
      <family val="2"/>
    </font>
    <font>
      <b/>
      <sz val="11"/>
      <color theme="1"/>
      <name val="Arial"/>
      <family val="2"/>
    </font>
    <font>
      <i/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0">
    <xf numFmtId="0" fontId="0" fillId="0" borderId="0" xfId="0"/>
    <xf numFmtId="0" fontId="5" fillId="0" borderId="0" xfId="0" applyFont="1"/>
    <xf numFmtId="0" fontId="7" fillId="0" borderId="1" xfId="2" applyFont="1" applyBorder="1"/>
    <xf numFmtId="0" fontId="4" fillId="0" borderId="0" xfId="2" applyFont="1"/>
    <xf numFmtId="0" fontId="7" fillId="0" borderId="0" xfId="2" applyFont="1"/>
    <xf numFmtId="3" fontId="7" fillId="0" borderId="0" xfId="1" applyNumberFormat="1" applyFont="1"/>
    <xf numFmtId="0" fontId="7" fillId="0" borderId="0" xfId="2" applyFont="1" applyAlignment="1">
      <alignment horizontal="left" indent="1"/>
    </xf>
    <xf numFmtId="0" fontId="7" fillId="0" borderId="0" xfId="2" applyFont="1" applyAlignment="1">
      <alignment horizontal="center"/>
    </xf>
    <xf numFmtId="3" fontId="7" fillId="0" borderId="1" xfId="1" applyNumberFormat="1" applyFont="1" applyBorder="1"/>
    <xf numFmtId="167" fontId="7" fillId="0" borderId="0" xfId="1" applyNumberFormat="1" applyFont="1"/>
    <xf numFmtId="3" fontId="4" fillId="0" borderId="3" xfId="1" applyNumberFormat="1" applyFont="1" applyBorder="1"/>
    <xf numFmtId="43" fontId="7" fillId="0" borderId="0" xfId="3" applyFont="1"/>
    <xf numFmtId="167" fontId="7" fillId="0" borderId="0" xfId="3" applyNumberFormat="1" applyFont="1"/>
    <xf numFmtId="0" fontId="7" fillId="0" borderId="0" xfId="2" applyFont="1" applyAlignment="1">
      <alignment wrapText="1"/>
    </xf>
    <xf numFmtId="3" fontId="5" fillId="0" borderId="0" xfId="0" applyNumberFormat="1" applyFont="1"/>
    <xf numFmtId="0" fontId="4" fillId="0" borderId="0" xfId="2" applyFont="1" applyAlignment="1">
      <alignment horizontal="left"/>
    </xf>
    <xf numFmtId="167" fontId="4" fillId="0" borderId="0" xfId="3" applyNumberFormat="1" applyFont="1"/>
    <xf numFmtId="0" fontId="4" fillId="0" borderId="4" xfId="2" applyFont="1" applyBorder="1" applyAlignment="1">
      <alignment horizontal="left" wrapText="1"/>
    </xf>
    <xf numFmtId="0" fontId="4" fillId="0" borderId="4" xfId="2" applyFont="1" applyBorder="1" applyAlignment="1">
      <alignment horizontal="left"/>
    </xf>
    <xf numFmtId="3" fontId="4" fillId="0" borderId="4" xfId="1" applyNumberFormat="1" applyFont="1" applyBorder="1"/>
    <xf numFmtId="0" fontId="4" fillId="0" borderId="3" xfId="2" applyFont="1" applyBorder="1"/>
    <xf numFmtId="0" fontId="7" fillId="0" borderId="3" xfId="2" applyFont="1" applyBorder="1"/>
    <xf numFmtId="0" fontId="7" fillId="0" borderId="0" xfId="0" applyFont="1"/>
    <xf numFmtId="0" fontId="9" fillId="0" borderId="0" xfId="0" applyFont="1"/>
    <xf numFmtId="0" fontId="6" fillId="0" borderId="0" xfId="0" applyFont="1"/>
    <xf numFmtId="167" fontId="9" fillId="0" borderId="0" xfId="0" applyNumberFormat="1" applyFont="1"/>
    <xf numFmtId="165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center"/>
    </xf>
    <xf numFmtId="0" fontId="7" fillId="0" borderId="0" xfId="4" applyFont="1"/>
    <xf numFmtId="0" fontId="7" fillId="0" borderId="1" xfId="4" applyFont="1" applyBorder="1"/>
    <xf numFmtId="0" fontId="4" fillId="0" borderId="0" xfId="4" applyFont="1"/>
    <xf numFmtId="167" fontId="7" fillId="0" borderId="0" xfId="4" applyNumberFormat="1" applyFont="1"/>
    <xf numFmtId="0" fontId="7" fillId="0" borderId="0" xfId="4" applyFont="1" applyAlignment="1">
      <alignment horizontal="left" indent="1"/>
    </xf>
    <xf numFmtId="0" fontId="7" fillId="0" borderId="0" xfId="4" applyFont="1" applyAlignment="1">
      <alignment horizontal="center"/>
    </xf>
    <xf numFmtId="168" fontId="7" fillId="0" borderId="4" xfId="3" applyNumberFormat="1" applyFont="1" applyBorder="1"/>
    <xf numFmtId="3" fontId="7" fillId="0" borderId="1" xfId="4" applyNumberFormat="1" applyFont="1" applyBorder="1"/>
    <xf numFmtId="0" fontId="4" fillId="0" borderId="0" xfId="4" applyFont="1" applyAlignment="1">
      <alignment horizontal="left" indent="1"/>
    </xf>
    <xf numFmtId="3" fontId="7" fillId="0" borderId="0" xfId="4" applyNumberFormat="1" applyFont="1"/>
    <xf numFmtId="168" fontId="4" fillId="0" borderId="0" xfId="3" applyNumberFormat="1" applyFont="1"/>
    <xf numFmtId="168" fontId="7" fillId="0" borderId="0" xfId="3" applyNumberFormat="1" applyFont="1"/>
    <xf numFmtId="168" fontId="7" fillId="0" borderId="0" xfId="3" applyNumberFormat="1" applyFont="1" applyBorder="1"/>
    <xf numFmtId="0" fontId="7" fillId="0" borderId="1" xfId="4" applyFont="1" applyBorder="1" applyAlignment="1">
      <alignment horizontal="center"/>
    </xf>
    <xf numFmtId="168" fontId="7" fillId="0" borderId="1" xfId="3" applyNumberFormat="1" applyFont="1" applyBorder="1"/>
    <xf numFmtId="0" fontId="7" fillId="0" borderId="2" xfId="4" applyFont="1" applyBorder="1"/>
    <xf numFmtId="0" fontId="4" fillId="0" borderId="2" xfId="4" applyFont="1" applyBorder="1"/>
    <xf numFmtId="0" fontId="7" fillId="0" borderId="2" xfId="4" applyFont="1" applyBorder="1" applyAlignment="1">
      <alignment horizontal="center"/>
    </xf>
    <xf numFmtId="0" fontId="5" fillId="0" borderId="4" xfId="0" applyFont="1" applyBorder="1"/>
    <xf numFmtId="0" fontId="10" fillId="0" borderId="0" xfId="0" applyFont="1"/>
    <xf numFmtId="0" fontId="7" fillId="0" borderId="0" xfId="4" applyFont="1" applyAlignment="1">
      <alignment horizontal="left"/>
    </xf>
    <xf numFmtId="168" fontId="7" fillId="0" borderId="0" xfId="3" applyNumberFormat="1" applyFont="1" applyBorder="1" applyAlignment="1">
      <alignment horizontal="right"/>
    </xf>
    <xf numFmtId="0" fontId="7" fillId="0" borderId="4" xfId="4" applyFont="1" applyBorder="1" applyAlignment="1">
      <alignment horizontal="left"/>
    </xf>
    <xf numFmtId="0" fontId="7" fillId="0" borderId="4" xfId="4" applyFont="1" applyBorder="1"/>
    <xf numFmtId="0" fontId="7" fillId="0" borderId="4" xfId="4" applyFont="1" applyBorder="1" applyAlignment="1">
      <alignment horizontal="center"/>
    </xf>
    <xf numFmtId="168" fontId="7" fillId="0" borderId="4" xfId="3" applyNumberFormat="1" applyFont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10" fillId="0" borderId="3" xfId="0" applyFont="1" applyBorder="1"/>
    <xf numFmtId="168" fontId="4" fillId="0" borderId="3" xfId="3" applyNumberFormat="1" applyFont="1" applyBorder="1"/>
    <xf numFmtId="167" fontId="5" fillId="0" borderId="0" xfId="0" applyNumberFormat="1" applyFont="1"/>
    <xf numFmtId="0" fontId="11" fillId="0" borderId="0" xfId="0" applyFont="1"/>
    <xf numFmtId="0" fontId="12" fillId="0" borderId="2" xfId="4" applyFont="1" applyBorder="1" applyAlignment="1">
      <alignment horizontal="center"/>
    </xf>
    <xf numFmtId="0" fontId="4" fillId="0" borderId="2" xfId="4" applyFont="1" applyBorder="1" applyAlignment="1">
      <alignment horizontal="right" wrapText="1"/>
    </xf>
    <xf numFmtId="0" fontId="3" fillId="0" borderId="0" xfId="4"/>
    <xf numFmtId="0" fontId="7" fillId="0" borderId="0" xfId="4" applyFont="1" applyAlignment="1">
      <alignment horizontal="center" vertical="center" wrapText="1"/>
    </xf>
    <xf numFmtId="0" fontId="7" fillId="0" borderId="1" xfId="4" applyFont="1" applyBorder="1" applyAlignment="1">
      <alignment horizontal="left"/>
    </xf>
    <xf numFmtId="3" fontId="7" fillId="0" borderId="0" xfId="5" applyNumberFormat="1" applyFont="1"/>
    <xf numFmtId="0" fontId="7" fillId="0" borderId="0" xfId="4" applyFont="1" applyAlignment="1">
      <alignment horizontal="left" indent="3"/>
    </xf>
    <xf numFmtId="168" fontId="7" fillId="0" borderId="0" xfId="5" applyNumberFormat="1" applyFont="1" applyBorder="1"/>
    <xf numFmtId="167" fontId="7" fillId="0" borderId="0" xfId="5" applyNumberFormat="1" applyFont="1" applyBorder="1"/>
    <xf numFmtId="3" fontId="4" fillId="0" borderId="2" xfId="5" applyNumberFormat="1" applyFont="1" applyBorder="1"/>
    <xf numFmtId="0" fontId="4" fillId="0" borderId="4" xfId="4" applyFont="1" applyBorder="1" applyAlignment="1">
      <alignment horizontal="left" indent="1"/>
    </xf>
    <xf numFmtId="3" fontId="4" fillId="0" borderId="4" xfId="5" applyNumberFormat="1" applyFont="1" applyBorder="1"/>
    <xf numFmtId="0" fontId="9" fillId="0" borderId="0" xfId="4" applyFont="1"/>
    <xf numFmtId="167" fontId="9" fillId="0" borderId="0" xfId="5" applyNumberFormat="1" applyFont="1" applyBorder="1"/>
    <xf numFmtId="167" fontId="7" fillId="0" borderId="0" xfId="5" applyNumberFormat="1" applyFont="1"/>
    <xf numFmtId="3" fontId="7" fillId="0" borderId="0" xfId="6" applyNumberFormat="1" applyFont="1" applyBorder="1"/>
    <xf numFmtId="0" fontId="4" fillId="0" borderId="3" xfId="4" applyFont="1" applyBorder="1"/>
    <xf numFmtId="3" fontId="4" fillId="0" borderId="3" xfId="4" applyNumberFormat="1" applyFont="1" applyBorder="1"/>
    <xf numFmtId="0" fontId="2" fillId="0" borderId="0" xfId="0" applyFont="1"/>
    <xf numFmtId="0" fontId="7" fillId="0" borderId="1" xfId="4" applyFont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166" fontId="7" fillId="0" borderId="0" xfId="1" applyNumberFormat="1" applyFont="1"/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vertical="center" indent="1"/>
    </xf>
    <xf numFmtId="166" fontId="7" fillId="0" borderId="0" xfId="1" applyNumberFormat="1" applyFont="1" applyBorder="1" applyAlignment="1">
      <alignment horizontal="right" vertical="center"/>
    </xf>
    <xf numFmtId="3" fontId="7" fillId="0" borderId="0" xfId="5" applyNumberFormat="1" applyFont="1" applyBorder="1" applyAlignment="1">
      <alignment horizontal="right" vertical="center"/>
    </xf>
    <xf numFmtId="0" fontId="7" fillId="0" borderId="0" xfId="4" applyFont="1" applyAlignment="1">
      <alignment horizontal="center" vertical="center"/>
    </xf>
    <xf numFmtId="3" fontId="7" fillId="0" borderId="4" xfId="5" applyNumberFormat="1" applyFont="1" applyBorder="1" applyAlignment="1">
      <alignment horizontal="right" vertical="center"/>
    </xf>
    <xf numFmtId="0" fontId="7" fillId="0" borderId="0" xfId="4" applyFont="1" applyAlignment="1">
      <alignment vertical="center"/>
    </xf>
    <xf numFmtId="166" fontId="7" fillId="0" borderId="0" xfId="1" applyNumberFormat="1" applyFont="1" applyBorder="1" applyAlignment="1">
      <alignment horizontal="center" vertical="center"/>
    </xf>
    <xf numFmtId="3" fontId="7" fillId="0" borderId="0" xfId="5" applyNumberFormat="1" applyFont="1" applyBorder="1" applyAlignment="1">
      <alignment horizontal="right" vertical="center" wrapText="1"/>
    </xf>
    <xf numFmtId="167" fontId="7" fillId="0" borderId="0" xfId="5" applyNumberFormat="1" applyFont="1" applyBorder="1" applyAlignment="1">
      <alignment vertical="center" wrapText="1"/>
    </xf>
    <xf numFmtId="0" fontId="7" fillId="0" borderId="0" xfId="4" applyFont="1" applyAlignment="1">
      <alignment horizontal="left" vertical="center" wrapText="1" indent="1"/>
    </xf>
    <xf numFmtId="0" fontId="7" fillId="0" borderId="0" xfId="4" applyFont="1" applyAlignment="1">
      <alignment horizontal="left" vertical="center" indent="3"/>
    </xf>
    <xf numFmtId="3" fontId="7" fillId="0" borderId="1" xfId="5" applyNumberFormat="1" applyFont="1" applyBorder="1" applyAlignment="1">
      <alignment vertical="center"/>
    </xf>
    <xf numFmtId="0" fontId="4" fillId="0" borderId="1" xfId="4" applyFont="1" applyBorder="1" applyAlignment="1">
      <alignment horizontal="left" vertical="center"/>
    </xf>
    <xf numFmtId="0" fontId="4" fillId="0" borderId="1" xfId="4" applyFont="1" applyBorder="1"/>
    <xf numFmtId="167" fontId="4" fillId="0" borderId="1" xfId="1" applyNumberFormat="1" applyFont="1" applyBorder="1"/>
    <xf numFmtId="3" fontId="4" fillId="0" borderId="1" xfId="5" applyNumberFormat="1" applyFont="1" applyBorder="1"/>
    <xf numFmtId="3" fontId="7" fillId="0" borderId="0" xfId="5" applyNumberFormat="1" applyFont="1" applyBorder="1" applyAlignment="1">
      <alignment horizontal="center" vertical="center"/>
    </xf>
    <xf numFmtId="3" fontId="7" fillId="0" borderId="1" xfId="5" applyNumberFormat="1" applyFont="1" applyBorder="1" applyAlignment="1">
      <alignment horizontal="right" vertical="center"/>
    </xf>
    <xf numFmtId="3" fontId="7" fillId="0" borderId="0" xfId="5" applyNumberFormat="1" applyFont="1" applyFill="1" applyBorder="1" applyAlignment="1">
      <alignment horizontal="center" vertical="center"/>
    </xf>
    <xf numFmtId="167" fontId="4" fillId="0" borderId="1" xfId="5" applyNumberFormat="1" applyFont="1" applyBorder="1"/>
    <xf numFmtId="166" fontId="4" fillId="0" borderId="0" xfId="1" applyNumberFormat="1" applyFont="1"/>
    <xf numFmtId="0" fontId="4" fillId="0" borderId="3" xfId="4" applyFont="1" applyBorder="1" applyAlignment="1">
      <alignment horizontal="left" vertical="center"/>
    </xf>
    <xf numFmtId="0" fontId="7" fillId="0" borderId="3" xfId="4" applyFont="1" applyBorder="1" applyAlignment="1">
      <alignment horizontal="center"/>
    </xf>
    <xf numFmtId="3" fontId="4" fillId="0" borderId="3" xfId="5" applyNumberFormat="1" applyFont="1" applyBorder="1" applyAlignment="1">
      <alignment horizontal="right" vertical="center"/>
    </xf>
    <xf numFmtId="166" fontId="5" fillId="0" borderId="0" xfId="1" applyNumberFormat="1" applyFont="1"/>
    <xf numFmtId="167" fontId="5" fillId="0" borderId="0" xfId="6" applyNumberFormat="1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1" applyNumberFormat="1" applyFont="1" applyAlignment="1">
      <alignment horizontal="center"/>
    </xf>
    <xf numFmtId="166" fontId="11" fillId="0" borderId="0" xfId="1" applyNumberFormat="1" applyFont="1"/>
    <xf numFmtId="0" fontId="10" fillId="0" borderId="0" xfId="0" applyFont="1" applyAlignment="1">
      <alignment horizontal="center"/>
    </xf>
    <xf numFmtId="166" fontId="10" fillId="0" borderId="0" xfId="1" applyNumberFormat="1" applyFont="1" applyAlignment="1">
      <alignment horizontal="center"/>
    </xf>
    <xf numFmtId="166" fontId="0" fillId="0" borderId="0" xfId="1" applyNumberFormat="1" applyFont="1"/>
    <xf numFmtId="0" fontId="14" fillId="0" borderId="0" xfId="0" applyFont="1"/>
    <xf numFmtId="0" fontId="17" fillId="0" borderId="0" xfId="0" applyFont="1"/>
    <xf numFmtId="0" fontId="14" fillId="0" borderId="0" xfId="0" applyFont="1" applyAlignment="1">
      <alignment horizontal="center"/>
    </xf>
    <xf numFmtId="0" fontId="15" fillId="0" borderId="2" xfId="0" applyFont="1" applyBorder="1"/>
    <xf numFmtId="0" fontId="15" fillId="0" borderId="2" xfId="0" applyFont="1" applyBorder="1" applyAlignment="1">
      <alignment horizontal="right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5" fillId="0" borderId="4" xfId="0" applyFont="1" applyBorder="1"/>
    <xf numFmtId="0" fontId="15" fillId="0" borderId="4" xfId="0" applyFont="1" applyBorder="1" applyAlignment="1">
      <alignment horizontal="center"/>
    </xf>
    <xf numFmtId="0" fontId="15" fillId="0" borderId="4" xfId="0" applyFont="1" applyBorder="1" applyAlignment="1">
      <alignment horizontal="right" wrapText="1"/>
    </xf>
    <xf numFmtId="0" fontId="15" fillId="0" borderId="0" xfId="0" applyFont="1"/>
    <xf numFmtId="164" fontId="13" fillId="0" borderId="0" xfId="1" applyFont="1"/>
    <xf numFmtId="167" fontId="17" fillId="0" borderId="0" xfId="1" applyNumberFormat="1" applyFont="1"/>
    <xf numFmtId="164" fontId="14" fillId="0" borderId="0" xfId="1" applyFont="1"/>
    <xf numFmtId="167" fontId="17" fillId="0" borderId="0" xfId="1" applyNumberFormat="1" applyFont="1" applyAlignment="1">
      <alignment horizontal="right"/>
    </xf>
    <xf numFmtId="167" fontId="17" fillId="0" borderId="0" xfId="1" applyNumberFormat="1" applyFont="1" applyBorder="1" applyAlignment="1">
      <alignment horizontal="right"/>
    </xf>
    <xf numFmtId="0" fontId="17" fillId="0" borderId="1" xfId="0" applyFont="1" applyBorder="1"/>
    <xf numFmtId="0" fontId="15" fillId="0" borderId="3" xfId="0" applyFont="1" applyBorder="1"/>
    <xf numFmtId="167" fontId="15" fillId="0" borderId="3" xfId="1" applyNumberFormat="1" applyFont="1" applyBorder="1"/>
    <xf numFmtId="165" fontId="6" fillId="0" borderId="0" xfId="2" applyNumberFormat="1" applyFont="1" applyAlignment="1">
      <alignment horizontal="center"/>
    </xf>
    <xf numFmtId="0" fontId="7" fillId="0" borderId="0" xfId="4" applyFont="1" applyAlignment="1">
      <alignment horizontal="center"/>
    </xf>
    <xf numFmtId="165" fontId="6" fillId="0" borderId="0" xfId="4" applyNumberFormat="1" applyFont="1" applyAlignment="1">
      <alignment horizontal="center" vertical="center"/>
    </xf>
    <xf numFmtId="0" fontId="7" fillId="0" borderId="4" xfId="2" applyFont="1" applyBorder="1"/>
    <xf numFmtId="0" fontId="4" fillId="0" borderId="4" xfId="2" applyFont="1" applyBorder="1" applyAlignment="1">
      <alignment horizontal="center"/>
    </xf>
    <xf numFmtId="0" fontId="4" fillId="0" borderId="4" xfId="2" applyFont="1" applyBorder="1"/>
    <xf numFmtId="0" fontId="4" fillId="0" borderId="4" xfId="2" applyFont="1" applyBorder="1" applyAlignment="1">
      <alignment horizontal="right" wrapText="1"/>
    </xf>
    <xf numFmtId="165" fontId="7" fillId="0" borderId="2" xfId="2" applyNumberFormat="1" applyFont="1" applyBorder="1" applyAlignment="1">
      <alignment horizontal="center"/>
    </xf>
    <xf numFmtId="0" fontId="4" fillId="0" borderId="2" xfId="2" applyFont="1" applyBorder="1"/>
    <xf numFmtId="0" fontId="4" fillId="0" borderId="4" xfId="4" applyFont="1" applyBorder="1" applyAlignment="1">
      <alignment horizontal="center"/>
    </xf>
    <xf numFmtId="0" fontId="4" fillId="0" borderId="4" xfId="4" applyFont="1" applyBorder="1" applyAlignment="1">
      <alignment horizontal="right" wrapText="1"/>
    </xf>
    <xf numFmtId="165" fontId="7" fillId="0" borderId="2" xfId="4" applyNumberFormat="1" applyFont="1" applyBorder="1" applyAlignment="1">
      <alignment horizontal="center"/>
    </xf>
    <xf numFmtId="167" fontId="7" fillId="0" borderId="2" xfId="4" applyNumberFormat="1" applyFont="1" applyBorder="1" applyAlignment="1">
      <alignment horizontal="center"/>
    </xf>
    <xf numFmtId="3" fontId="7" fillId="0" borderId="4" xfId="5" applyNumberFormat="1" applyFont="1" applyBorder="1"/>
    <xf numFmtId="0" fontId="7" fillId="0" borderId="4" xfId="4" applyFont="1" applyBorder="1" applyAlignment="1">
      <alignment horizontal="right" vertical="center" wrapText="1"/>
    </xf>
    <xf numFmtId="0" fontId="7" fillId="0" borderId="4" xfId="4" applyFont="1" applyBorder="1" applyAlignment="1">
      <alignment horizontal="left" vertical="center"/>
    </xf>
    <xf numFmtId="0" fontId="4" fillId="0" borderId="4" xfId="5" applyNumberFormat="1" applyFont="1" applyBorder="1" applyAlignment="1">
      <alignment horizontal="right"/>
    </xf>
    <xf numFmtId="165" fontId="7" fillId="0" borderId="2" xfId="4" applyNumberFormat="1" applyFont="1" applyBorder="1" applyAlignment="1">
      <alignment horizontal="left" vertical="center"/>
    </xf>
    <xf numFmtId="165" fontId="7" fillId="0" borderId="2" xfId="4" applyNumberFormat="1" applyFont="1" applyBorder="1" applyAlignment="1">
      <alignment horizontal="center" vertical="center"/>
    </xf>
    <xf numFmtId="166" fontId="7" fillId="0" borderId="2" xfId="1" applyNumberFormat="1" applyFont="1" applyBorder="1" applyAlignment="1">
      <alignment horizontal="center" vertical="center"/>
    </xf>
    <xf numFmtId="0" fontId="7" fillId="0" borderId="0" xfId="2" applyFont="1" applyBorder="1"/>
    <xf numFmtId="3" fontId="7" fillId="0" borderId="0" xfId="1" applyNumberFormat="1" applyFont="1" applyBorder="1"/>
    <xf numFmtId="0" fontId="7" fillId="0" borderId="0" xfId="4" applyFont="1" applyBorder="1" applyAlignment="1">
      <alignment horizontal="left" vertical="center"/>
    </xf>
    <xf numFmtId="0" fontId="7" fillId="0" borderId="0" xfId="4" applyFont="1" applyBorder="1"/>
    <xf numFmtId="0" fontId="4" fillId="0" borderId="0" xfId="4" applyFont="1" applyBorder="1" applyAlignment="1">
      <alignment horizontal="left" vertical="center"/>
    </xf>
    <xf numFmtId="0" fontId="4" fillId="0" borderId="0" xfId="4" applyFont="1" applyBorder="1"/>
    <xf numFmtId="167" fontId="4" fillId="0" borderId="0" xfId="1" applyNumberFormat="1" applyFont="1" applyBorder="1"/>
    <xf numFmtId="3" fontId="4" fillId="0" borderId="0" xfId="5" applyNumberFormat="1" applyFont="1" applyBorder="1" applyAlignment="1">
      <alignment horizontal="right" vertical="center"/>
    </xf>
    <xf numFmtId="3" fontId="17" fillId="0" borderId="0" xfId="1" applyNumberFormat="1" applyFont="1"/>
    <xf numFmtId="3" fontId="15" fillId="0" borderId="1" xfId="1" applyNumberFormat="1" applyFont="1" applyBorder="1"/>
    <xf numFmtId="3" fontId="18" fillId="0" borderId="0" xfId="1" applyNumberFormat="1" applyFont="1"/>
    <xf numFmtId="3" fontId="18" fillId="0" borderId="0" xfId="1" applyNumberFormat="1" applyFont="1" applyBorder="1"/>
    <xf numFmtId="3" fontId="15" fillId="0" borderId="3" xfId="1" applyNumberFormat="1" applyFont="1" applyBorder="1"/>
    <xf numFmtId="3" fontId="17" fillId="0" borderId="0" xfId="1" applyNumberFormat="1" applyFont="1" applyBorder="1"/>
    <xf numFmtId="3" fontId="0" fillId="0" borderId="0" xfId="0" applyNumberFormat="1"/>
    <xf numFmtId="0" fontId="4" fillId="0" borderId="0" xfId="2" applyFont="1" applyAlignment="1">
      <alignment horizontal="left"/>
    </xf>
    <xf numFmtId="0" fontId="4" fillId="0" borderId="3" xfId="2" applyFont="1" applyBorder="1" applyAlignment="1">
      <alignment horizontal="left"/>
    </xf>
    <xf numFmtId="0" fontId="8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5" fontId="4" fillId="0" borderId="0" xfId="2" quotePrefix="1" applyNumberFormat="1" applyFont="1" applyAlignment="1">
      <alignment horizontal="center"/>
    </xf>
    <xf numFmtId="165" fontId="4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center"/>
    </xf>
    <xf numFmtId="0" fontId="4" fillId="0" borderId="2" xfId="2" applyFont="1" applyBorder="1" applyAlignment="1">
      <alignment horizontal="left"/>
    </xf>
    <xf numFmtId="0" fontId="4" fillId="0" borderId="0" xfId="4" applyFont="1" applyAlignment="1">
      <alignment horizontal="center"/>
    </xf>
    <xf numFmtId="165" fontId="6" fillId="0" borderId="0" xfId="4" applyNumberFormat="1" applyFont="1" applyAlignment="1">
      <alignment horizontal="center"/>
    </xf>
    <xf numFmtId="0" fontId="7" fillId="0" borderId="0" xfId="4" applyFont="1" applyAlignment="1">
      <alignment horizontal="center"/>
    </xf>
    <xf numFmtId="0" fontId="4" fillId="0" borderId="0" xfId="4" applyFont="1" applyAlignment="1">
      <alignment horizontal="center" vertical="center"/>
    </xf>
    <xf numFmtId="165" fontId="4" fillId="0" borderId="0" xfId="4" applyNumberFormat="1" applyFont="1" applyAlignment="1">
      <alignment horizontal="center" vertical="center"/>
    </xf>
    <xf numFmtId="165" fontId="6" fillId="0" borderId="0" xfId="4" applyNumberFormat="1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right" wrapText="1"/>
    </xf>
    <xf numFmtId="0" fontId="15" fillId="0" borderId="4" xfId="0" applyFont="1" applyBorder="1" applyAlignment="1">
      <alignment horizontal="right" wrapText="1"/>
    </xf>
  </cellXfs>
  <cellStyles count="7">
    <cellStyle name="Comma" xfId="1" builtinId="3"/>
    <cellStyle name="Comma 2" xfId="3" xr:uid="{95515EB6-9852-4CDA-8430-5299789D3054}"/>
    <cellStyle name="Comma 2 2" xfId="5" xr:uid="{90EF4626-B00D-46EC-848E-F876AB64103C}"/>
    <cellStyle name="Comma 3" xfId="6" xr:uid="{39B3A07D-C293-4284-A45F-1D515E3F982D}"/>
    <cellStyle name="Normal" xfId="0" builtinId="0"/>
    <cellStyle name="Normal 2 2" xfId="2" xr:uid="{53433690-6FE1-4F1D-8FA0-C1DBF3775065}"/>
    <cellStyle name="Normal 3" xfId="4" xr:uid="{88320D89-193E-45EE-ABAB-8A601AD04E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66400-0BE5-4B1E-8DC5-92759A931115}">
  <dimension ref="A1:F46"/>
  <sheetViews>
    <sheetView tabSelected="1" zoomScaleNormal="100" workbookViewId="0">
      <selection sqref="A1:D1"/>
    </sheetView>
  </sheetViews>
  <sheetFormatPr defaultColWidth="9.109375" defaultRowHeight="13.8" x14ac:dyDescent="0.25"/>
  <cols>
    <col min="1" max="1" width="47.5546875" style="1" customWidth="1"/>
    <col min="2" max="2" width="5.5546875" style="22" customWidth="1"/>
    <col min="3" max="3" width="15.5546875" style="1" customWidth="1"/>
    <col min="4" max="4" width="16.88671875" style="1" customWidth="1"/>
    <col min="5" max="5" width="9.109375" style="1"/>
    <col min="6" max="6" width="16.88671875" style="1" customWidth="1"/>
    <col min="7" max="16384" width="9.109375" style="1"/>
  </cols>
  <sheetData>
    <row r="1" spans="1:6" x14ac:dyDescent="0.25">
      <c r="A1" s="172" t="s">
        <v>0</v>
      </c>
      <c r="B1" s="172"/>
      <c r="C1" s="172"/>
      <c r="D1" s="172"/>
    </row>
    <row r="2" spans="1:6" x14ac:dyDescent="0.25">
      <c r="A2" s="172" t="s">
        <v>129</v>
      </c>
      <c r="B2" s="172"/>
      <c r="C2" s="172"/>
      <c r="D2" s="172"/>
    </row>
    <row r="3" spans="1:6" x14ac:dyDescent="0.25">
      <c r="A3" s="173" t="s">
        <v>130</v>
      </c>
      <c r="B3" s="174"/>
      <c r="C3" s="174"/>
      <c r="D3" s="174"/>
    </row>
    <row r="4" spans="1:6" ht="14.4" x14ac:dyDescent="0.3">
      <c r="A4" s="175" t="s">
        <v>1</v>
      </c>
      <c r="B4" s="175"/>
      <c r="C4" s="175"/>
      <c r="D4" s="175"/>
    </row>
    <row r="5" spans="1:6" ht="14.4" x14ac:dyDescent="0.3">
      <c r="A5" s="134"/>
      <c r="B5" s="134"/>
      <c r="C5" s="134"/>
      <c r="D5" s="134"/>
    </row>
    <row r="6" spans="1:6" x14ac:dyDescent="0.25">
      <c r="A6" s="141"/>
      <c r="B6" s="141"/>
      <c r="C6" s="141"/>
      <c r="D6" s="142">
        <v>2020</v>
      </c>
    </row>
    <row r="7" spans="1:6" x14ac:dyDescent="0.25">
      <c r="A7" s="137"/>
      <c r="B7" s="138" t="s">
        <v>2</v>
      </c>
      <c r="C7" s="139">
        <v>2021</v>
      </c>
      <c r="D7" s="140" t="s">
        <v>118</v>
      </c>
    </row>
    <row r="8" spans="1:6" x14ac:dyDescent="0.25">
      <c r="A8" s="176" t="s">
        <v>3</v>
      </c>
      <c r="B8" s="176"/>
      <c r="C8" s="176"/>
      <c r="D8" s="176"/>
    </row>
    <row r="9" spans="1:6" x14ac:dyDescent="0.25">
      <c r="A9" s="3" t="s">
        <v>4</v>
      </c>
      <c r="B9" s="4"/>
      <c r="C9" s="5"/>
      <c r="D9" s="4"/>
    </row>
    <row r="10" spans="1:6" x14ac:dyDescent="0.25">
      <c r="A10" s="6" t="s">
        <v>5</v>
      </c>
      <c r="B10" s="7">
        <v>5</v>
      </c>
      <c r="C10" s="5">
        <v>383771804</v>
      </c>
      <c r="D10" s="5">
        <v>500288134</v>
      </c>
    </row>
    <row r="11" spans="1:6" x14ac:dyDescent="0.25">
      <c r="A11" s="6" t="s">
        <v>6</v>
      </c>
      <c r="B11" s="7">
        <v>6</v>
      </c>
      <c r="C11" s="5">
        <v>875561185</v>
      </c>
      <c r="D11" s="5">
        <v>797579592</v>
      </c>
      <c r="F11" s="14"/>
    </row>
    <row r="12" spans="1:6" x14ac:dyDescent="0.25">
      <c r="A12" s="6" t="s">
        <v>7</v>
      </c>
      <c r="B12" s="7">
        <v>7</v>
      </c>
      <c r="C12" s="5">
        <v>32584301</v>
      </c>
      <c r="D12" s="5">
        <v>30347031</v>
      </c>
      <c r="F12" s="14"/>
    </row>
    <row r="13" spans="1:6" x14ac:dyDescent="0.25">
      <c r="A13" s="6" t="s">
        <v>8</v>
      </c>
      <c r="B13" s="7">
        <v>10.1</v>
      </c>
      <c r="C13" s="5">
        <v>100294436</v>
      </c>
      <c r="D13" s="5">
        <v>102398902</v>
      </c>
      <c r="F13" s="14"/>
    </row>
    <row r="14" spans="1:6" x14ac:dyDescent="0.25">
      <c r="A14" s="2" t="s">
        <v>9</v>
      </c>
      <c r="B14" s="2"/>
      <c r="C14" s="8">
        <f>SUM(C10:C13)</f>
        <v>1392211726</v>
      </c>
      <c r="D14" s="8">
        <f>SUM(D10:D13)</f>
        <v>1430613659</v>
      </c>
      <c r="F14" s="14"/>
    </row>
    <row r="15" spans="1:6" x14ac:dyDescent="0.25">
      <c r="A15" s="154"/>
      <c r="B15" s="154"/>
      <c r="C15" s="155"/>
      <c r="D15" s="155"/>
    </row>
    <row r="16" spans="1:6" x14ac:dyDescent="0.25">
      <c r="A16" s="3" t="s">
        <v>10</v>
      </c>
      <c r="B16" s="4"/>
      <c r="C16" s="9"/>
      <c r="D16" s="9"/>
    </row>
    <row r="17" spans="1:6" x14ac:dyDescent="0.25">
      <c r="A17" s="6" t="s">
        <v>11</v>
      </c>
      <c r="B17" s="7">
        <v>8</v>
      </c>
      <c r="C17" s="5">
        <v>14122433</v>
      </c>
      <c r="D17" s="5">
        <v>14122433</v>
      </c>
    </row>
    <row r="18" spans="1:6" x14ac:dyDescent="0.25">
      <c r="A18" s="6" t="s">
        <v>119</v>
      </c>
      <c r="B18" s="7">
        <v>9</v>
      </c>
      <c r="C18" s="5">
        <v>497374392</v>
      </c>
      <c r="D18" s="5">
        <v>526880554</v>
      </c>
    </row>
    <row r="19" spans="1:6" x14ac:dyDescent="0.25">
      <c r="A19" s="6" t="s">
        <v>12</v>
      </c>
      <c r="B19" s="7">
        <v>10.199999999999999</v>
      </c>
      <c r="C19" s="5">
        <v>2126626</v>
      </c>
      <c r="D19" s="5">
        <v>17937534</v>
      </c>
    </row>
    <row r="20" spans="1:6" x14ac:dyDescent="0.25">
      <c r="A20" s="2" t="s">
        <v>13</v>
      </c>
      <c r="B20" s="2"/>
      <c r="C20" s="8">
        <f>SUM(C17:C19)</f>
        <v>513623451</v>
      </c>
      <c r="D20" s="8">
        <f>SUM(D17:D19)</f>
        <v>558940521</v>
      </c>
    </row>
    <row r="21" spans="1:6" ht="14.4" thickBot="1" x14ac:dyDescent="0.3">
      <c r="A21" s="170" t="s">
        <v>14</v>
      </c>
      <c r="B21" s="170"/>
      <c r="C21" s="10">
        <f>SUM(C20,C14)</f>
        <v>1905835177</v>
      </c>
      <c r="D21" s="10">
        <f>SUM(D20,D14)</f>
        <v>1989554180</v>
      </c>
    </row>
    <row r="22" spans="1:6" ht="14.4" thickTop="1" x14ac:dyDescent="0.25">
      <c r="A22" s="4"/>
      <c r="B22" s="4"/>
      <c r="C22" s="11"/>
      <c r="D22" s="12"/>
    </row>
    <row r="23" spans="1:6" x14ac:dyDescent="0.25">
      <c r="A23" s="169" t="s">
        <v>15</v>
      </c>
      <c r="B23" s="169"/>
      <c r="C23" s="169"/>
      <c r="D23" s="169"/>
    </row>
    <row r="24" spans="1:6" x14ac:dyDescent="0.25">
      <c r="A24" s="3" t="s">
        <v>16</v>
      </c>
      <c r="B24" s="4"/>
      <c r="C24" s="11"/>
      <c r="D24" s="12"/>
    </row>
    <row r="25" spans="1:6" x14ac:dyDescent="0.25">
      <c r="A25" s="4" t="s">
        <v>17</v>
      </c>
      <c r="B25" s="7">
        <v>11</v>
      </c>
      <c r="C25" s="5">
        <v>155129206</v>
      </c>
      <c r="D25" s="5">
        <v>240255552</v>
      </c>
      <c r="F25" s="14"/>
    </row>
    <row r="26" spans="1:6" x14ac:dyDescent="0.25">
      <c r="A26" s="4" t="s">
        <v>18</v>
      </c>
      <c r="B26" s="7">
        <v>12</v>
      </c>
      <c r="C26" s="5">
        <v>4517314</v>
      </c>
      <c r="D26" s="5">
        <v>3709266</v>
      </c>
      <c r="F26" s="14"/>
    </row>
    <row r="27" spans="1:6" x14ac:dyDescent="0.25">
      <c r="A27" s="13" t="s">
        <v>19</v>
      </c>
      <c r="B27" s="7">
        <v>13</v>
      </c>
      <c r="C27" s="83" t="s">
        <v>42</v>
      </c>
      <c r="D27" s="5">
        <v>1272320</v>
      </c>
      <c r="F27" s="14"/>
    </row>
    <row r="28" spans="1:6" x14ac:dyDescent="0.25">
      <c r="A28" s="4" t="s">
        <v>111</v>
      </c>
      <c r="B28" s="7">
        <v>14</v>
      </c>
      <c r="C28" s="5">
        <v>35537337</v>
      </c>
      <c r="D28" s="5">
        <v>29571328</v>
      </c>
      <c r="F28" s="14"/>
    </row>
    <row r="29" spans="1:6" x14ac:dyDescent="0.25">
      <c r="A29" s="2" t="s">
        <v>20</v>
      </c>
      <c r="B29" s="2"/>
      <c r="C29" s="8">
        <f>SUM(C25:C28)</f>
        <v>195183857</v>
      </c>
      <c r="D29" s="8">
        <f>SUM(D25:D28)</f>
        <v>274808466</v>
      </c>
      <c r="F29" s="14"/>
    </row>
    <row r="30" spans="1:6" x14ac:dyDescent="0.25">
      <c r="A30" s="154"/>
      <c r="B30" s="154"/>
      <c r="C30" s="155"/>
      <c r="D30" s="155"/>
    </row>
    <row r="31" spans="1:6" x14ac:dyDescent="0.25">
      <c r="A31" s="3" t="s">
        <v>120</v>
      </c>
      <c r="B31" s="4"/>
      <c r="C31" s="5"/>
      <c r="D31" s="9"/>
    </row>
    <row r="32" spans="1:6" x14ac:dyDescent="0.25">
      <c r="A32" s="4" t="s">
        <v>17</v>
      </c>
      <c r="B32" s="7">
        <v>11</v>
      </c>
      <c r="C32" s="5">
        <v>78729152</v>
      </c>
      <c r="D32" s="5">
        <v>78729152</v>
      </c>
    </row>
    <row r="33" spans="1:6" x14ac:dyDescent="0.25">
      <c r="A33" s="4" t="s">
        <v>21</v>
      </c>
      <c r="B33" s="7">
        <v>15</v>
      </c>
      <c r="C33" s="5">
        <v>137969698</v>
      </c>
      <c r="D33" s="5">
        <v>141688599</v>
      </c>
      <c r="F33" s="14"/>
    </row>
    <row r="34" spans="1:6" x14ac:dyDescent="0.25">
      <c r="A34" s="2" t="s">
        <v>22</v>
      </c>
      <c r="B34" s="2"/>
      <c r="C34" s="8">
        <f>SUM(C32:C33)</f>
        <v>216698850</v>
      </c>
      <c r="D34" s="8">
        <f>SUM(D32:D33)</f>
        <v>220417751</v>
      </c>
    </row>
    <row r="35" spans="1:6" ht="14.4" thickBot="1" x14ac:dyDescent="0.3">
      <c r="A35" s="170" t="s">
        <v>23</v>
      </c>
      <c r="B35" s="170"/>
      <c r="C35" s="10">
        <f>C29+C34</f>
        <v>411882707</v>
      </c>
      <c r="D35" s="10">
        <f>D29+D34</f>
        <v>495226217</v>
      </c>
    </row>
    <row r="36" spans="1:6" ht="8.25" customHeight="1" thickTop="1" x14ac:dyDescent="0.25">
      <c r="A36" s="15"/>
      <c r="B36" s="15"/>
      <c r="C36" s="5"/>
      <c r="D36" s="16"/>
    </row>
    <row r="37" spans="1:6" ht="14.25" customHeight="1" x14ac:dyDescent="0.25">
      <c r="A37" s="17" t="s">
        <v>24</v>
      </c>
      <c r="B37" s="18"/>
      <c r="C37" s="19">
        <f>C21-C35</f>
        <v>1493952470</v>
      </c>
      <c r="D37" s="19">
        <f>SUM(D21-D35)</f>
        <v>1494327963</v>
      </c>
    </row>
    <row r="38" spans="1:6" x14ac:dyDescent="0.25">
      <c r="A38" s="15"/>
      <c r="B38" s="15"/>
      <c r="C38" s="16"/>
      <c r="D38" s="16"/>
    </row>
    <row r="39" spans="1:6" x14ac:dyDescent="0.25">
      <c r="A39" s="169" t="s">
        <v>25</v>
      </c>
      <c r="B39" s="169"/>
      <c r="C39" s="169"/>
      <c r="D39" s="169"/>
    </row>
    <row r="40" spans="1:6" x14ac:dyDescent="0.25">
      <c r="A40" s="6" t="s">
        <v>26</v>
      </c>
      <c r="B40" s="7">
        <v>27</v>
      </c>
      <c r="C40" s="5">
        <v>411329790</v>
      </c>
      <c r="D40" s="5">
        <v>411329790</v>
      </c>
    </row>
    <row r="41" spans="1:6" x14ac:dyDescent="0.25">
      <c r="A41" s="6" t="s">
        <v>27</v>
      </c>
      <c r="B41" s="7">
        <v>28</v>
      </c>
      <c r="C41" s="5">
        <v>1082622680</v>
      </c>
      <c r="D41" s="5">
        <v>1082998173</v>
      </c>
    </row>
    <row r="42" spans="1:6" ht="14.4" thickBot="1" x14ac:dyDescent="0.3">
      <c r="A42" s="20" t="s">
        <v>28</v>
      </c>
      <c r="B42" s="21"/>
      <c r="C42" s="10">
        <f>SUM(C40:C41)</f>
        <v>1493952470</v>
      </c>
      <c r="D42" s="10">
        <f>SUM(D40:D41)</f>
        <v>1494327963</v>
      </c>
    </row>
    <row r="43" spans="1:6" ht="14.4" thickTop="1" x14ac:dyDescent="0.25">
      <c r="C43" s="14"/>
      <c r="D43" s="14"/>
    </row>
    <row r="44" spans="1:6" ht="14.4" x14ac:dyDescent="0.3">
      <c r="A44" s="171" t="s">
        <v>132</v>
      </c>
      <c r="B44" s="171"/>
      <c r="C44" s="171"/>
      <c r="D44" s="171"/>
    </row>
    <row r="46" spans="1:6" ht="14.4" x14ac:dyDescent="0.3">
      <c r="A46" s="23"/>
      <c r="B46" s="24"/>
      <c r="C46" s="25"/>
      <c r="D46" s="25"/>
    </row>
  </sheetData>
  <sheetProtection algorithmName="SHA-512" hashValue="zM0wBtB/tdnM96RqmAIj0EN/Gr5sDYRJ0vVOOObNK+mjZPJr4S5uyLhupRbv9yBL3grD0UuGonAZNZMzgtjdHQ==" saltValue="du8Mq0jZKLV4qeG1BCBrZQ==" spinCount="100000" sheet="1" objects="1" scenarios="1" selectLockedCells="1" selectUnlockedCells="1"/>
  <mergeCells count="10">
    <mergeCell ref="A23:D23"/>
    <mergeCell ref="A35:B35"/>
    <mergeCell ref="A39:D39"/>
    <mergeCell ref="A44:D44"/>
    <mergeCell ref="A1:D1"/>
    <mergeCell ref="A2:D2"/>
    <mergeCell ref="A3:D3"/>
    <mergeCell ref="A4:D4"/>
    <mergeCell ref="A8:D8"/>
    <mergeCell ref="A21:B21"/>
  </mergeCells>
  <printOptions horizontalCentered="1"/>
  <pageMargins left="1.4566929133858268" right="0.98425196850393704" top="0.98425196850393704" bottom="0.98425196850393704" header="0.51181102362204722" footer="1.1811023622047245"/>
  <pageSetup scale="90" orientation="portrait" r:id="rId1"/>
  <headerFooter>
    <oddFooter>&amp;R&amp;"Arial,Regular"&amp;10 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55A8C-2043-4F26-9521-12E6D24DBB3B}">
  <dimension ref="A1:H31"/>
  <sheetViews>
    <sheetView zoomScaleNormal="100" workbookViewId="0">
      <selection sqref="A1:H1"/>
    </sheetView>
  </sheetViews>
  <sheetFormatPr defaultColWidth="9.109375" defaultRowHeight="13.8" x14ac:dyDescent="0.25"/>
  <cols>
    <col min="1" max="4" width="9.109375" style="1"/>
    <col min="5" max="5" width="14.5546875" style="1" customWidth="1"/>
    <col min="6" max="6" width="6" style="1" customWidth="1"/>
    <col min="7" max="7" width="14.5546875" style="57" bestFit="1" customWidth="1"/>
    <col min="8" max="8" width="14.5546875" style="1" bestFit="1" customWidth="1"/>
    <col min="9" max="16384" width="9.109375" style="1"/>
  </cols>
  <sheetData>
    <row r="1" spans="1:8" x14ac:dyDescent="0.25">
      <c r="A1" s="177" t="s">
        <v>0</v>
      </c>
      <c r="B1" s="177"/>
      <c r="C1" s="177"/>
      <c r="D1" s="177"/>
      <c r="E1" s="177"/>
      <c r="F1" s="177"/>
      <c r="G1" s="177"/>
      <c r="H1" s="177"/>
    </row>
    <row r="2" spans="1:8" x14ac:dyDescent="0.25">
      <c r="A2" s="177" t="s">
        <v>121</v>
      </c>
      <c r="B2" s="177"/>
      <c r="C2" s="177"/>
      <c r="D2" s="177"/>
      <c r="E2" s="177"/>
      <c r="F2" s="177"/>
      <c r="G2" s="177"/>
      <c r="H2" s="177"/>
    </row>
    <row r="3" spans="1:8" x14ac:dyDescent="0.25">
      <c r="A3" s="177" t="s">
        <v>49</v>
      </c>
      <c r="B3" s="177"/>
      <c r="C3" s="177"/>
      <c r="D3" s="177"/>
      <c r="E3" s="177"/>
      <c r="F3" s="177"/>
      <c r="G3" s="177"/>
      <c r="H3" s="177"/>
    </row>
    <row r="4" spans="1:8" ht="14.4" x14ac:dyDescent="0.3">
      <c r="A4" s="178" t="s">
        <v>1</v>
      </c>
      <c r="B4" s="178"/>
      <c r="C4" s="178"/>
      <c r="D4" s="178"/>
      <c r="E4" s="178"/>
      <c r="F4" s="178"/>
      <c r="G4" s="178"/>
      <c r="H4" s="178"/>
    </row>
    <row r="5" spans="1:8" x14ac:dyDescent="0.25">
      <c r="A5" s="26"/>
      <c r="B5" s="26"/>
      <c r="C5" s="26"/>
      <c r="D5" s="26"/>
      <c r="E5" s="26"/>
      <c r="F5" s="26"/>
      <c r="G5" s="27"/>
      <c r="H5" s="28"/>
    </row>
    <row r="6" spans="1:8" x14ac:dyDescent="0.25">
      <c r="A6" s="145"/>
      <c r="B6" s="145"/>
      <c r="C6" s="145"/>
      <c r="D6" s="145"/>
      <c r="E6" s="145"/>
      <c r="F6" s="145"/>
      <c r="G6" s="146"/>
      <c r="H6" s="60">
        <v>2020</v>
      </c>
    </row>
    <row r="7" spans="1:8" x14ac:dyDescent="0.25">
      <c r="A7" s="51"/>
      <c r="B7" s="51"/>
      <c r="C7" s="51"/>
      <c r="D7" s="51"/>
      <c r="E7" s="51"/>
      <c r="F7" s="143" t="s">
        <v>2</v>
      </c>
      <c r="G7" s="144">
        <v>2021</v>
      </c>
      <c r="H7" s="144" t="s">
        <v>118</v>
      </c>
    </row>
    <row r="8" spans="1:8" x14ac:dyDescent="0.25">
      <c r="A8" s="30" t="s">
        <v>29</v>
      </c>
      <c r="B8" s="28"/>
      <c r="C8" s="28"/>
      <c r="D8" s="28"/>
      <c r="E8" s="28"/>
      <c r="F8" s="28"/>
      <c r="G8" s="31"/>
      <c r="H8" s="28"/>
    </row>
    <row r="9" spans="1:8" x14ac:dyDescent="0.25">
      <c r="A9" s="32" t="s">
        <v>30</v>
      </c>
      <c r="B9" s="28"/>
      <c r="C9" s="28"/>
      <c r="D9" s="28"/>
      <c r="E9" s="28"/>
      <c r="F9" s="33">
        <v>16</v>
      </c>
      <c r="G9" s="34">
        <v>171612667</v>
      </c>
      <c r="H9" s="34">
        <v>120729914</v>
      </c>
    </row>
    <row r="10" spans="1:8" x14ac:dyDescent="0.25">
      <c r="A10" s="29" t="s">
        <v>31</v>
      </c>
      <c r="B10" s="29"/>
      <c r="C10" s="29"/>
      <c r="D10" s="29"/>
      <c r="E10" s="35"/>
      <c r="F10" s="29"/>
      <c r="G10" s="34">
        <f>G9</f>
        <v>171612667</v>
      </c>
      <c r="H10" s="34">
        <f>H9</f>
        <v>120729914</v>
      </c>
    </row>
    <row r="11" spans="1:8" x14ac:dyDescent="0.25">
      <c r="A11" s="36"/>
      <c r="B11" s="30"/>
      <c r="C11" s="28"/>
      <c r="D11" s="28"/>
      <c r="E11" s="37"/>
      <c r="F11" s="28"/>
      <c r="G11" s="38"/>
      <c r="H11" s="38"/>
    </row>
    <row r="12" spans="1:8" x14ac:dyDescent="0.25">
      <c r="A12" s="30" t="s">
        <v>32</v>
      </c>
      <c r="B12" s="28"/>
      <c r="C12" s="28"/>
      <c r="D12" s="28"/>
      <c r="E12" s="37"/>
      <c r="F12" s="28"/>
      <c r="G12" s="39"/>
      <c r="H12" s="39"/>
    </row>
    <row r="13" spans="1:8" x14ac:dyDescent="0.25">
      <c r="A13" s="32" t="s">
        <v>33</v>
      </c>
      <c r="B13" s="28"/>
      <c r="C13" s="28"/>
      <c r="D13" s="28"/>
      <c r="E13" s="37"/>
      <c r="F13" s="33">
        <v>17</v>
      </c>
      <c r="G13" s="40">
        <v>197807914</v>
      </c>
      <c r="H13" s="40">
        <v>202657977</v>
      </c>
    </row>
    <row r="14" spans="1:8" x14ac:dyDescent="0.25">
      <c r="A14" s="32" t="s">
        <v>34</v>
      </c>
      <c r="B14" s="28"/>
      <c r="C14" s="28"/>
      <c r="D14" s="28"/>
      <c r="E14" s="28"/>
      <c r="F14" s="33">
        <v>18</v>
      </c>
      <c r="G14" s="40">
        <v>299189546</v>
      </c>
      <c r="H14" s="40">
        <v>251066401</v>
      </c>
    </row>
    <row r="15" spans="1:8" x14ac:dyDescent="0.25">
      <c r="A15" s="32" t="s">
        <v>35</v>
      </c>
      <c r="B15" s="28"/>
      <c r="C15" s="28"/>
      <c r="D15" s="28"/>
      <c r="E15" s="28"/>
      <c r="F15" s="33">
        <v>19</v>
      </c>
      <c r="G15" s="40">
        <v>87747248</v>
      </c>
      <c r="H15" s="40">
        <v>72799897</v>
      </c>
    </row>
    <row r="16" spans="1:8" x14ac:dyDescent="0.25">
      <c r="A16" s="32" t="s">
        <v>36</v>
      </c>
      <c r="B16" s="28"/>
      <c r="C16" s="28"/>
      <c r="D16" s="28"/>
      <c r="E16" s="28"/>
      <c r="F16" s="33">
        <v>20</v>
      </c>
      <c r="G16" s="40">
        <v>1309003</v>
      </c>
      <c r="H16" s="40">
        <v>2710518</v>
      </c>
    </row>
    <row r="17" spans="1:8" x14ac:dyDescent="0.25">
      <c r="A17" s="32" t="s">
        <v>37</v>
      </c>
      <c r="B17" s="28"/>
      <c r="C17" s="28"/>
      <c r="D17" s="28"/>
      <c r="E17" s="28"/>
      <c r="F17" s="33">
        <v>21</v>
      </c>
      <c r="G17" s="40">
        <v>44873</v>
      </c>
      <c r="H17" s="40">
        <v>45587</v>
      </c>
    </row>
    <row r="18" spans="1:8" x14ac:dyDescent="0.25">
      <c r="A18" s="29" t="s">
        <v>38</v>
      </c>
      <c r="B18" s="29"/>
      <c r="C18" s="29"/>
      <c r="D18" s="29"/>
      <c r="E18" s="29"/>
      <c r="F18" s="41"/>
      <c r="G18" s="42">
        <f>SUM(G13:G17)</f>
        <v>586098584</v>
      </c>
      <c r="H18" s="42">
        <f>SUM(H13:H17)</f>
        <v>529280380</v>
      </c>
    </row>
    <row r="19" spans="1:8" x14ac:dyDescent="0.25">
      <c r="A19" s="43"/>
      <c r="B19" s="44"/>
      <c r="C19" s="43"/>
      <c r="D19" s="43"/>
      <c r="E19" s="43"/>
      <c r="F19" s="45"/>
      <c r="G19" s="40"/>
      <c r="H19" s="40"/>
    </row>
    <row r="20" spans="1:8" x14ac:dyDescent="0.25">
      <c r="A20" s="46" t="s">
        <v>39</v>
      </c>
      <c r="B20" s="46"/>
      <c r="C20" s="46"/>
      <c r="D20" s="46"/>
      <c r="E20" s="46"/>
      <c r="F20" s="46"/>
      <c r="G20" s="34">
        <f>G10-G18</f>
        <v>-414485917</v>
      </c>
      <c r="H20" s="34">
        <f>H10-H18</f>
        <v>-408550466</v>
      </c>
    </row>
    <row r="21" spans="1:8" x14ac:dyDescent="0.25">
      <c r="A21" s="47"/>
      <c r="G21" s="40"/>
      <c r="H21" s="40"/>
    </row>
    <row r="22" spans="1:8" x14ac:dyDescent="0.25">
      <c r="A22" s="48" t="s">
        <v>40</v>
      </c>
      <c r="B22" s="28"/>
      <c r="C22" s="28"/>
      <c r="D22" s="28"/>
      <c r="E22" s="28"/>
      <c r="F22" s="33">
        <v>22</v>
      </c>
      <c r="G22" s="40">
        <v>1477461</v>
      </c>
      <c r="H22" s="40">
        <v>11911880</v>
      </c>
    </row>
    <row r="23" spans="1:8" x14ac:dyDescent="0.25">
      <c r="A23" s="48" t="s">
        <v>41</v>
      </c>
      <c r="B23" s="28"/>
      <c r="C23" s="28"/>
      <c r="D23" s="28"/>
      <c r="E23" s="28"/>
      <c r="F23" s="33">
        <v>23.1</v>
      </c>
      <c r="G23" s="49">
        <v>14898</v>
      </c>
      <c r="H23" s="49" t="s">
        <v>42</v>
      </c>
    </row>
    <row r="24" spans="1:8" x14ac:dyDescent="0.25">
      <c r="A24" s="50" t="s">
        <v>43</v>
      </c>
      <c r="B24" s="51"/>
      <c r="C24" s="51"/>
      <c r="D24" s="51"/>
      <c r="E24" s="51"/>
      <c r="F24" s="52">
        <v>23.2</v>
      </c>
      <c r="G24" s="34">
        <v>-21721497</v>
      </c>
      <c r="H24" s="34">
        <v>-65290</v>
      </c>
    </row>
    <row r="25" spans="1:8" x14ac:dyDescent="0.25">
      <c r="A25" s="1" t="s">
        <v>44</v>
      </c>
      <c r="G25" s="40">
        <f>SUM(G20:G24)</f>
        <v>-434715055</v>
      </c>
      <c r="H25" s="40">
        <f>SUM(H20:H24)</f>
        <v>-396703876</v>
      </c>
    </row>
    <row r="26" spans="1:8" x14ac:dyDescent="0.25">
      <c r="A26" s="46" t="s">
        <v>45</v>
      </c>
      <c r="B26" s="46"/>
      <c r="C26" s="46"/>
      <c r="D26" s="46"/>
      <c r="E26" s="46"/>
      <c r="F26" s="46"/>
      <c r="G26" s="53" t="s">
        <v>42</v>
      </c>
      <c r="H26" s="53" t="s">
        <v>42</v>
      </c>
    </row>
    <row r="27" spans="1:8" x14ac:dyDescent="0.25">
      <c r="A27" s="1" t="s">
        <v>46</v>
      </c>
      <c r="G27" s="40">
        <f>SUM(G25:G26)</f>
        <v>-434715055</v>
      </c>
      <c r="H27" s="40">
        <f>SUM(H25:H26)</f>
        <v>-396703876</v>
      </c>
    </row>
    <row r="28" spans="1:8" x14ac:dyDescent="0.25">
      <c r="A28" s="46" t="s">
        <v>47</v>
      </c>
      <c r="B28" s="46"/>
      <c r="C28" s="46"/>
      <c r="D28" s="46"/>
      <c r="E28" s="46"/>
      <c r="F28" s="54">
        <v>24</v>
      </c>
      <c r="G28" s="40">
        <v>422135000</v>
      </c>
      <c r="H28" s="40">
        <v>476933000</v>
      </c>
    </row>
    <row r="29" spans="1:8" s="47" customFormat="1" ht="14.4" thickBot="1" x14ac:dyDescent="0.3">
      <c r="A29" s="55" t="s">
        <v>114</v>
      </c>
      <c r="B29" s="55"/>
      <c r="C29" s="55"/>
      <c r="D29" s="55"/>
      <c r="E29" s="55"/>
      <c r="F29" s="55"/>
      <c r="G29" s="56">
        <f>SUM(G27:G28)</f>
        <v>-12580055</v>
      </c>
      <c r="H29" s="56">
        <f>SUM(H27:H28)</f>
        <v>80229124</v>
      </c>
    </row>
    <row r="30" spans="1:8" ht="14.4" thickTop="1" x14ac:dyDescent="0.25"/>
    <row r="31" spans="1:8" ht="14.4" x14ac:dyDescent="0.3">
      <c r="A31" s="171" t="s">
        <v>132</v>
      </c>
      <c r="B31" s="171"/>
      <c r="C31" s="171"/>
      <c r="D31" s="171"/>
      <c r="E31" s="171"/>
      <c r="F31" s="171"/>
      <c r="G31" s="171"/>
      <c r="H31" s="171"/>
    </row>
  </sheetData>
  <sheetProtection algorithmName="SHA-512" hashValue="O/3xL6ERNoEcYvQGVl7VQnxjQlmU4mdKOzPyaa9NqerGPGlesahDX7xJaQf/C3K53BuFzyRplVB6RYziKjqypA==" saltValue="w5GCN8iMjNKlTHnDAEsRmA==" spinCount="100000" sheet="1" objects="1" scenarios="1" selectLockedCells="1" selectUnlockedCells="1"/>
  <mergeCells count="5">
    <mergeCell ref="A1:H1"/>
    <mergeCell ref="A2:H2"/>
    <mergeCell ref="A3:H3"/>
    <mergeCell ref="A4:H4"/>
    <mergeCell ref="A31:H31"/>
  </mergeCells>
  <printOptions horizontalCentered="1"/>
  <pageMargins left="1.1811023622047245" right="0.98425196850393704" top="0.98425196850393704" bottom="0.98425196850393704" header="0.51181102362204722" footer="1.1811023622047245"/>
  <pageSetup scale="90" orientation="portrait" r:id="rId1"/>
  <headerFooter>
    <oddFooter>&amp;R&amp;"Arial,Regular"&amp;10 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2595C-E01C-41D9-AA74-CEB1AFBE7189}">
  <dimension ref="A1:E22"/>
  <sheetViews>
    <sheetView zoomScaleNormal="100" workbookViewId="0">
      <selection sqref="A1:E1"/>
    </sheetView>
  </sheetViews>
  <sheetFormatPr defaultColWidth="8.88671875" defaultRowHeight="14.4" x14ac:dyDescent="0.3"/>
  <cols>
    <col min="1" max="1" width="39.5546875" bestFit="1" customWidth="1"/>
    <col min="2" max="2" width="9.5546875" bestFit="1" customWidth="1"/>
    <col min="3" max="3" width="15.5546875" customWidth="1"/>
    <col min="4" max="4" width="13.44140625" customWidth="1"/>
    <col min="5" max="5" width="15.6640625" customWidth="1"/>
  </cols>
  <sheetData>
    <row r="1" spans="1:5" x14ac:dyDescent="0.3">
      <c r="A1" s="177" t="s">
        <v>0</v>
      </c>
      <c r="B1" s="177"/>
      <c r="C1" s="177"/>
      <c r="D1" s="177"/>
      <c r="E1" s="177"/>
    </row>
    <row r="2" spans="1:5" x14ac:dyDescent="0.3">
      <c r="A2" s="177" t="s">
        <v>48</v>
      </c>
      <c r="B2" s="177"/>
      <c r="C2" s="177"/>
      <c r="D2" s="177"/>
      <c r="E2" s="177"/>
    </row>
    <row r="3" spans="1:5" x14ac:dyDescent="0.3">
      <c r="A3" s="177" t="s">
        <v>49</v>
      </c>
      <c r="B3" s="177"/>
      <c r="C3" s="179"/>
      <c r="D3" s="179"/>
      <c r="E3" s="179"/>
    </row>
    <row r="4" spans="1:5" x14ac:dyDescent="0.3">
      <c r="A4" s="178" t="s">
        <v>50</v>
      </c>
      <c r="B4" s="178"/>
      <c r="C4" s="178"/>
      <c r="D4" s="178"/>
      <c r="E4" s="178"/>
    </row>
    <row r="5" spans="1:5" x14ac:dyDescent="0.3">
      <c r="A5" s="26"/>
      <c r="B5" s="26"/>
      <c r="C5" s="26"/>
      <c r="D5" s="26"/>
      <c r="E5" s="26"/>
    </row>
    <row r="6" spans="1:5" ht="28.2" x14ac:dyDescent="0.3">
      <c r="A6" s="59"/>
      <c r="B6" s="59"/>
      <c r="C6" s="60" t="s">
        <v>116</v>
      </c>
      <c r="D6" s="60" t="s">
        <v>51</v>
      </c>
      <c r="E6" s="60"/>
    </row>
    <row r="7" spans="1:5" x14ac:dyDescent="0.3">
      <c r="A7" s="61"/>
      <c r="B7" s="62"/>
      <c r="C7" s="148" t="s">
        <v>112</v>
      </c>
      <c r="D7" s="148" t="s">
        <v>115</v>
      </c>
      <c r="E7" s="144" t="s">
        <v>52</v>
      </c>
    </row>
    <row r="8" spans="1:5" x14ac:dyDescent="0.3">
      <c r="A8" s="63" t="s">
        <v>53</v>
      </c>
      <c r="B8" s="63"/>
      <c r="C8" s="147">
        <v>1080944398</v>
      </c>
      <c r="D8" s="147">
        <v>411329790</v>
      </c>
      <c r="E8" s="147">
        <f>SUM(C8:D8)</f>
        <v>1492274188</v>
      </c>
    </row>
    <row r="9" spans="1:5" x14ac:dyDescent="0.3">
      <c r="A9" s="28" t="s">
        <v>54</v>
      </c>
      <c r="B9" s="28"/>
      <c r="C9" s="64"/>
      <c r="D9" s="64"/>
      <c r="E9" s="64"/>
    </row>
    <row r="10" spans="1:5" x14ac:dyDescent="0.3">
      <c r="A10" s="32" t="s">
        <v>55</v>
      </c>
      <c r="B10" s="32"/>
      <c r="C10" s="64"/>
      <c r="D10" s="64"/>
      <c r="E10" s="64"/>
    </row>
    <row r="11" spans="1:5" x14ac:dyDescent="0.3">
      <c r="A11" s="65" t="s">
        <v>56</v>
      </c>
      <c r="B11" s="65"/>
      <c r="C11" s="66">
        <v>80229124</v>
      </c>
      <c r="D11" s="49" t="s">
        <v>42</v>
      </c>
      <c r="E11" s="66">
        <v>80229124</v>
      </c>
    </row>
    <row r="12" spans="1:5" x14ac:dyDescent="0.3">
      <c r="A12" s="65" t="s">
        <v>57</v>
      </c>
      <c r="B12" s="135" t="s">
        <v>117</v>
      </c>
      <c r="C12" s="67">
        <v>-78175349</v>
      </c>
      <c r="D12" s="49" t="s">
        <v>42</v>
      </c>
      <c r="E12" s="66">
        <v>-78175349</v>
      </c>
    </row>
    <row r="13" spans="1:5" x14ac:dyDescent="0.3">
      <c r="A13" s="44" t="s">
        <v>58</v>
      </c>
      <c r="B13" s="44"/>
      <c r="C13" s="68"/>
      <c r="D13" s="68"/>
      <c r="E13" s="68"/>
    </row>
    <row r="14" spans="1:5" x14ac:dyDescent="0.3">
      <c r="A14" s="69" t="s">
        <v>59</v>
      </c>
      <c r="B14" s="69"/>
      <c r="C14" s="70">
        <f>SUM(C8:C12)</f>
        <v>1082998173</v>
      </c>
      <c r="D14" s="70">
        <f>SUM(D8:D11)</f>
        <v>411329790</v>
      </c>
      <c r="E14" s="70">
        <f>SUM(E8:E12)</f>
        <v>1494327963</v>
      </c>
    </row>
    <row r="15" spans="1:5" s="58" customFormat="1" x14ac:dyDescent="0.3">
      <c r="A15" s="71"/>
      <c r="B15" s="71"/>
      <c r="C15" s="72"/>
      <c r="D15" s="72"/>
      <c r="E15" s="72"/>
    </row>
    <row r="16" spans="1:5" x14ac:dyDescent="0.3">
      <c r="A16" s="28" t="s">
        <v>110</v>
      </c>
      <c r="B16" s="28"/>
      <c r="C16" s="61"/>
      <c r="D16" s="61"/>
      <c r="E16" s="61"/>
    </row>
    <row r="17" spans="1:5" x14ac:dyDescent="0.3">
      <c r="A17" s="32" t="s">
        <v>55</v>
      </c>
      <c r="B17" s="32"/>
      <c r="C17" s="61"/>
      <c r="D17" s="61"/>
      <c r="E17" s="61"/>
    </row>
    <row r="18" spans="1:5" x14ac:dyDescent="0.3">
      <c r="A18" s="65" t="s">
        <v>113</v>
      </c>
      <c r="B18" s="65"/>
      <c r="C18" s="67">
        <v>-12580055</v>
      </c>
      <c r="D18" s="49" t="s">
        <v>42</v>
      </c>
      <c r="E18" s="66">
        <v>-12580055</v>
      </c>
    </row>
    <row r="19" spans="1:5" x14ac:dyDescent="0.3">
      <c r="A19" s="65" t="s">
        <v>57</v>
      </c>
      <c r="B19" s="135" t="s">
        <v>117</v>
      </c>
      <c r="C19" s="73">
        <v>12204562</v>
      </c>
      <c r="D19" s="49" t="s">
        <v>42</v>
      </c>
      <c r="E19" s="74">
        <v>12204562</v>
      </c>
    </row>
    <row r="20" spans="1:5" ht="15" thickBot="1" x14ac:dyDescent="0.35">
      <c r="A20" s="75" t="s">
        <v>109</v>
      </c>
      <c r="B20" s="75"/>
      <c r="C20" s="76">
        <f>SUM(C14:C19)</f>
        <v>1082622680</v>
      </c>
      <c r="D20" s="76">
        <f>SUM(D14:D19)</f>
        <v>411329790</v>
      </c>
      <c r="E20" s="76">
        <f>SUM(E14:E19)</f>
        <v>1493952470</v>
      </c>
    </row>
    <row r="21" spans="1:5" s="58" customFormat="1" ht="15" thickTop="1" x14ac:dyDescent="0.3">
      <c r="A21" s="71"/>
      <c r="B21" s="71"/>
      <c r="C21" s="72"/>
      <c r="D21" s="72"/>
      <c r="E21" s="72"/>
    </row>
    <row r="22" spans="1:5" x14ac:dyDescent="0.3">
      <c r="A22" s="171" t="s">
        <v>132</v>
      </c>
      <c r="B22" s="171"/>
      <c r="C22" s="171"/>
      <c r="D22" s="171"/>
      <c r="E22" s="171"/>
    </row>
  </sheetData>
  <sheetProtection algorithmName="SHA-512" hashValue="WiHO7PVhQJVu7RB+6VO/OoAQLdIuiLxpdCQaPUkTG/SOK4+i+IA7ejzSkR3Cn6tH0QJKgyP5YcuW5B4reRb7pA==" saltValue="BZtPFr6mfPJCbRW9JQakJw==" spinCount="100000" sheet="1" objects="1" scenarios="1" selectLockedCells="1" selectUnlockedCells="1"/>
  <mergeCells count="5">
    <mergeCell ref="A1:E1"/>
    <mergeCell ref="A2:E2"/>
    <mergeCell ref="A3:E3"/>
    <mergeCell ref="A4:E4"/>
    <mergeCell ref="A22:E22"/>
  </mergeCells>
  <printOptions horizontalCentered="1"/>
  <pageMargins left="0.98425196850393704" right="0.78740157480314965" top="0.98425196850393704" bottom="0.98425196850393704" header="0.51181102362204722" footer="1.1811023622047245"/>
  <pageSetup scale="90" orientation="portrait" r:id="rId1"/>
  <headerFooter>
    <oddFooter>&amp;R&amp;"Arial,Regular"&amp;10 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D9B33-115D-44C7-AB6B-4124E0FE83E3}">
  <dimension ref="A1:E53"/>
  <sheetViews>
    <sheetView zoomScaleNormal="100" workbookViewId="0">
      <selection sqref="A1:D1"/>
    </sheetView>
  </sheetViews>
  <sheetFormatPr defaultColWidth="8.88671875" defaultRowHeight="14.4" x14ac:dyDescent="0.3"/>
  <cols>
    <col min="1" max="1" width="52.33203125" customWidth="1"/>
    <col min="2" max="2" width="5.5546875" bestFit="1" customWidth="1"/>
    <col min="3" max="3" width="15.44140625" style="114" customWidth="1"/>
    <col min="4" max="4" width="15.44140625" customWidth="1"/>
  </cols>
  <sheetData>
    <row r="1" spans="1:4" x14ac:dyDescent="0.3">
      <c r="A1" s="180" t="s">
        <v>0</v>
      </c>
      <c r="B1" s="180"/>
      <c r="C1" s="180"/>
      <c r="D1" s="180"/>
    </row>
    <row r="2" spans="1:4" x14ac:dyDescent="0.3">
      <c r="A2" s="180" t="s">
        <v>60</v>
      </c>
      <c r="B2" s="180"/>
      <c r="C2" s="180"/>
      <c r="D2" s="180"/>
    </row>
    <row r="3" spans="1:4" x14ac:dyDescent="0.3">
      <c r="A3" s="181" t="s">
        <v>49</v>
      </c>
      <c r="B3" s="181"/>
      <c r="C3" s="181"/>
      <c r="D3" s="181"/>
    </row>
    <row r="4" spans="1:4" x14ac:dyDescent="0.3">
      <c r="A4" s="182" t="s">
        <v>1</v>
      </c>
      <c r="B4" s="182"/>
      <c r="C4" s="182"/>
      <c r="D4" s="182"/>
    </row>
    <row r="5" spans="1:4" x14ac:dyDescent="0.3">
      <c r="A5" s="136"/>
      <c r="B5" s="136"/>
      <c r="C5" s="136"/>
      <c r="D5" s="136"/>
    </row>
    <row r="6" spans="1:4" x14ac:dyDescent="0.3">
      <c r="A6" s="151"/>
      <c r="B6" s="152"/>
      <c r="C6" s="153"/>
      <c r="D6" s="60">
        <v>2020</v>
      </c>
    </row>
    <row r="7" spans="1:4" x14ac:dyDescent="0.3">
      <c r="A7" s="149"/>
      <c r="B7" s="143" t="s">
        <v>2</v>
      </c>
      <c r="C7" s="150">
        <v>2021</v>
      </c>
      <c r="D7" s="144" t="s">
        <v>118</v>
      </c>
    </row>
    <row r="8" spans="1:4" x14ac:dyDescent="0.3">
      <c r="A8" s="79" t="s">
        <v>61</v>
      </c>
      <c r="B8" s="28"/>
      <c r="C8" s="80"/>
      <c r="D8" s="28"/>
    </row>
    <row r="9" spans="1:4" x14ac:dyDescent="0.3">
      <c r="A9" s="81" t="s">
        <v>62</v>
      </c>
      <c r="B9" s="28"/>
      <c r="C9" s="80"/>
      <c r="D9" s="28"/>
    </row>
    <row r="10" spans="1:4" x14ac:dyDescent="0.3">
      <c r="A10" s="82" t="s">
        <v>63</v>
      </c>
      <c r="B10" s="33"/>
      <c r="C10" s="84">
        <v>738574773</v>
      </c>
      <c r="D10" s="84">
        <v>706669070</v>
      </c>
    </row>
    <row r="11" spans="1:4" x14ac:dyDescent="0.3">
      <c r="A11" s="82" t="s">
        <v>131</v>
      </c>
      <c r="B11" s="33"/>
      <c r="C11" s="84">
        <v>422135000</v>
      </c>
      <c r="D11" s="84">
        <v>476933000</v>
      </c>
    </row>
    <row r="12" spans="1:4" x14ac:dyDescent="0.3">
      <c r="A12" s="82" t="s">
        <v>64</v>
      </c>
      <c r="B12" s="28"/>
      <c r="C12" s="84">
        <v>197116362</v>
      </c>
      <c r="D12" s="84">
        <v>217876207</v>
      </c>
    </row>
    <row r="13" spans="1:4" x14ac:dyDescent="0.3">
      <c r="A13" s="82" t="s">
        <v>65</v>
      </c>
      <c r="B13" s="28"/>
      <c r="C13" s="84">
        <v>141507339</v>
      </c>
      <c r="D13" s="84">
        <v>103402702</v>
      </c>
    </row>
    <row r="14" spans="1:4" x14ac:dyDescent="0.3">
      <c r="A14" s="82" t="s">
        <v>66</v>
      </c>
      <c r="B14" s="28"/>
      <c r="C14" s="84">
        <v>91769595</v>
      </c>
      <c r="D14" s="84">
        <v>77617999</v>
      </c>
    </row>
    <row r="15" spans="1:4" x14ac:dyDescent="0.3">
      <c r="A15" s="82" t="s">
        <v>67</v>
      </c>
      <c r="B15" s="28"/>
      <c r="C15" s="84">
        <v>6709781</v>
      </c>
      <c r="D15" s="84">
        <v>17094073</v>
      </c>
    </row>
    <row r="16" spans="1:4" x14ac:dyDescent="0.3">
      <c r="A16" s="82" t="s">
        <v>68</v>
      </c>
      <c r="B16" s="28"/>
      <c r="C16" s="84" t="s">
        <v>42</v>
      </c>
      <c r="D16" s="84">
        <v>3179419</v>
      </c>
    </row>
    <row r="17" spans="1:5" x14ac:dyDescent="0.3">
      <c r="A17" s="82" t="s">
        <v>69</v>
      </c>
      <c r="B17" s="85"/>
      <c r="C17" s="84">
        <v>5678414</v>
      </c>
      <c r="D17" s="86">
        <v>1611444</v>
      </c>
    </row>
    <row r="18" spans="1:5" x14ac:dyDescent="0.3">
      <c r="A18" s="78" t="s">
        <v>70</v>
      </c>
      <c r="B18" s="29"/>
      <c r="C18" s="99">
        <f>SUM(C10:C17)</f>
        <v>1603491264</v>
      </c>
      <c r="D18" s="86">
        <f>SUM(D10:D17)</f>
        <v>1604383914</v>
      </c>
    </row>
    <row r="19" spans="1:5" x14ac:dyDescent="0.3">
      <c r="A19" s="156"/>
      <c r="B19" s="157"/>
      <c r="C19" s="84"/>
      <c r="D19" s="84"/>
    </row>
    <row r="20" spans="1:5" x14ac:dyDescent="0.3">
      <c r="A20" s="87" t="s">
        <v>71</v>
      </c>
      <c r="B20" s="85"/>
      <c r="C20" s="88"/>
      <c r="D20" s="89"/>
    </row>
    <row r="21" spans="1:5" x14ac:dyDescent="0.3">
      <c r="A21" s="82" t="s">
        <v>72</v>
      </c>
      <c r="B21" s="85"/>
      <c r="C21" s="84">
        <v>869567061</v>
      </c>
      <c r="D21" s="84">
        <v>758578714</v>
      </c>
      <c r="E21" s="90"/>
    </row>
    <row r="22" spans="1:5" x14ac:dyDescent="0.3">
      <c r="A22" s="91" t="s">
        <v>73</v>
      </c>
      <c r="B22" s="85"/>
      <c r="C22" s="84">
        <v>343259632</v>
      </c>
      <c r="D22" s="84">
        <v>326027971</v>
      </c>
    </row>
    <row r="23" spans="1:5" x14ac:dyDescent="0.3">
      <c r="A23" s="91" t="s">
        <v>74</v>
      </c>
      <c r="B23" s="85"/>
      <c r="C23" s="84">
        <v>207364659</v>
      </c>
      <c r="D23" s="84">
        <v>141969748</v>
      </c>
    </row>
    <row r="24" spans="1:5" x14ac:dyDescent="0.3">
      <c r="A24" s="82" t="s">
        <v>122</v>
      </c>
      <c r="B24" s="28"/>
      <c r="C24" s="84"/>
      <c r="D24" s="84"/>
    </row>
    <row r="25" spans="1:5" x14ac:dyDescent="0.3">
      <c r="A25" s="92" t="s">
        <v>75</v>
      </c>
      <c r="B25" s="28"/>
      <c r="C25" s="84">
        <v>106288947</v>
      </c>
      <c r="D25" s="84">
        <v>74593422</v>
      </c>
    </row>
    <row r="26" spans="1:5" x14ac:dyDescent="0.3">
      <c r="A26" s="82" t="s">
        <v>76</v>
      </c>
      <c r="B26" s="28"/>
      <c r="C26" s="84">
        <v>3289160</v>
      </c>
      <c r="D26" s="84">
        <v>43961544</v>
      </c>
    </row>
    <row r="27" spans="1:5" x14ac:dyDescent="0.3">
      <c r="A27" s="82" t="s">
        <v>77</v>
      </c>
      <c r="B27" s="28"/>
      <c r="C27" s="84">
        <v>79951238</v>
      </c>
      <c r="D27" s="84">
        <v>20143036</v>
      </c>
    </row>
    <row r="28" spans="1:5" x14ac:dyDescent="0.3">
      <c r="A28" s="82" t="s">
        <v>78</v>
      </c>
      <c r="B28" s="28"/>
      <c r="C28" s="84">
        <v>18085775</v>
      </c>
      <c r="D28" s="84">
        <v>9053530</v>
      </c>
    </row>
    <row r="29" spans="1:5" x14ac:dyDescent="0.3">
      <c r="A29" s="82" t="s">
        <v>79</v>
      </c>
      <c r="B29" s="28"/>
      <c r="C29" s="84">
        <v>71102032</v>
      </c>
      <c r="D29" s="84">
        <v>1706211</v>
      </c>
    </row>
    <row r="30" spans="1:5" x14ac:dyDescent="0.3">
      <c r="A30" s="82" t="s">
        <v>80</v>
      </c>
      <c r="B30" s="28"/>
      <c r="C30" s="84" t="s">
        <v>42</v>
      </c>
      <c r="D30" s="84">
        <v>253375</v>
      </c>
    </row>
    <row r="31" spans="1:5" x14ac:dyDescent="0.3">
      <c r="A31" s="78" t="s">
        <v>81</v>
      </c>
      <c r="B31" s="29"/>
      <c r="C31" s="99">
        <f>SUM(C21:C30)</f>
        <v>1698908504</v>
      </c>
      <c r="D31" s="93">
        <f>SUM(D21:D30)</f>
        <v>1376287551</v>
      </c>
    </row>
    <row r="32" spans="1:5" x14ac:dyDescent="0.3">
      <c r="A32" s="94" t="s">
        <v>123</v>
      </c>
      <c r="B32" s="41">
        <v>25</v>
      </c>
      <c r="C32" s="96">
        <f>C18-C31</f>
        <v>-95417240</v>
      </c>
      <c r="D32" s="97">
        <f>D18-D31</f>
        <v>228096363</v>
      </c>
      <c r="E32" s="47"/>
    </row>
    <row r="33" spans="1:5" x14ac:dyDescent="0.3">
      <c r="A33" s="81"/>
      <c r="B33" s="85"/>
      <c r="C33" s="88"/>
      <c r="D33" s="89"/>
    </row>
    <row r="34" spans="1:5" x14ac:dyDescent="0.3">
      <c r="A34" s="79" t="s">
        <v>82</v>
      </c>
      <c r="B34" s="85"/>
      <c r="C34" s="88"/>
      <c r="D34" s="98"/>
    </row>
    <row r="35" spans="1:5" x14ac:dyDescent="0.3">
      <c r="A35" s="81" t="s">
        <v>62</v>
      </c>
      <c r="B35" s="85"/>
      <c r="C35" s="88"/>
      <c r="D35" s="98"/>
    </row>
    <row r="36" spans="1:5" x14ac:dyDescent="0.3">
      <c r="A36" s="82" t="s">
        <v>83</v>
      </c>
      <c r="B36" s="85"/>
      <c r="C36" s="84">
        <v>21135</v>
      </c>
      <c r="D36" s="84">
        <v>7208</v>
      </c>
    </row>
    <row r="37" spans="1:5" x14ac:dyDescent="0.3">
      <c r="A37" s="78" t="s">
        <v>70</v>
      </c>
      <c r="B37" s="29"/>
      <c r="C37" s="99">
        <f>SUM(C36:C36)</f>
        <v>21135</v>
      </c>
      <c r="D37" s="99">
        <f>SUM(D36:D36)</f>
        <v>7208</v>
      </c>
    </row>
    <row r="38" spans="1:5" x14ac:dyDescent="0.3">
      <c r="A38" s="156"/>
      <c r="B38" s="157"/>
      <c r="C38" s="84"/>
      <c r="D38" s="84"/>
    </row>
    <row r="39" spans="1:5" x14ac:dyDescent="0.3">
      <c r="A39" s="81" t="s">
        <v>71</v>
      </c>
      <c r="B39" s="85"/>
      <c r="C39" s="84"/>
      <c r="D39" s="100"/>
    </row>
    <row r="40" spans="1:5" x14ac:dyDescent="0.3">
      <c r="A40" s="82" t="s">
        <v>84</v>
      </c>
      <c r="B40" s="85"/>
      <c r="C40" s="84">
        <v>21120225</v>
      </c>
      <c r="D40" s="84">
        <v>95313520</v>
      </c>
    </row>
    <row r="41" spans="1:5" x14ac:dyDescent="0.3">
      <c r="A41" s="78" t="s">
        <v>81</v>
      </c>
      <c r="B41" s="29"/>
      <c r="C41" s="99">
        <f>SUM(C40:C40)</f>
        <v>21120225</v>
      </c>
      <c r="D41" s="99">
        <f>SUM(D40:D40)</f>
        <v>95313520</v>
      </c>
    </row>
    <row r="42" spans="1:5" x14ac:dyDescent="0.3">
      <c r="A42" s="94" t="s">
        <v>85</v>
      </c>
      <c r="B42" s="95"/>
      <c r="C42" s="96">
        <f>C37-C41</f>
        <v>-21099090</v>
      </c>
      <c r="D42" s="101">
        <f>D37-D41</f>
        <v>-95306312</v>
      </c>
    </row>
    <row r="43" spans="1:5" x14ac:dyDescent="0.3">
      <c r="A43" s="81"/>
      <c r="B43" s="85"/>
      <c r="C43" s="102"/>
      <c r="D43" s="89"/>
    </row>
    <row r="44" spans="1:5" x14ac:dyDescent="0.3">
      <c r="A44" s="158" t="s">
        <v>86</v>
      </c>
      <c r="B44" s="159"/>
      <c r="C44" s="160">
        <f>C32+C42</f>
        <v>-116516330</v>
      </c>
      <c r="D44" s="161">
        <f>D32+D42</f>
        <v>132790051</v>
      </c>
    </row>
    <row r="45" spans="1:5" x14ac:dyDescent="0.3">
      <c r="A45" s="149" t="s">
        <v>87</v>
      </c>
      <c r="B45" s="52"/>
      <c r="C45" s="86">
        <v>500288134</v>
      </c>
      <c r="D45" s="86">
        <v>367498083</v>
      </c>
    </row>
    <row r="46" spans="1:5" ht="15" thickBot="1" x14ac:dyDescent="0.35">
      <c r="A46" s="103" t="s">
        <v>88</v>
      </c>
      <c r="B46" s="104">
        <v>5</v>
      </c>
      <c r="C46" s="105">
        <f>C44+C45</f>
        <v>383771804</v>
      </c>
      <c r="D46" s="105">
        <f>D44+D45</f>
        <v>500288134</v>
      </c>
    </row>
    <row r="47" spans="1:5" ht="15" thickTop="1" x14ac:dyDescent="0.3">
      <c r="C47" s="106"/>
      <c r="D47" s="107"/>
    </row>
    <row r="48" spans="1:5" x14ac:dyDescent="0.3">
      <c r="A48" s="183" t="s">
        <v>132</v>
      </c>
      <c r="B48" s="183"/>
      <c r="C48" s="183"/>
      <c r="D48" s="183"/>
      <c r="E48" s="108"/>
    </row>
    <row r="49" spans="1:4" x14ac:dyDescent="0.3">
      <c r="A49" s="109"/>
      <c r="B49" s="109"/>
      <c r="C49" s="110"/>
      <c r="D49" s="109"/>
    </row>
    <row r="50" spans="1:4" x14ac:dyDescent="0.3">
      <c r="C50" s="111"/>
      <c r="D50" s="111"/>
    </row>
    <row r="52" spans="1:4" x14ac:dyDescent="0.3">
      <c r="A52" s="112"/>
      <c r="B52" s="112"/>
      <c r="C52" s="113"/>
      <c r="D52" s="112"/>
    </row>
    <row r="53" spans="1:4" x14ac:dyDescent="0.3">
      <c r="A53" s="109"/>
      <c r="B53" s="109"/>
      <c r="C53" s="110"/>
      <c r="D53" s="109"/>
    </row>
  </sheetData>
  <sheetProtection algorithmName="SHA-512" hashValue="x3aXGFdgjdjQCRc7t11fdjVCODE0vice+/ngvN+iATz4pKbNZePIBog9Qg4mYSraUr2o407UiP2HVzoi2rfnng==" saltValue="ETvV0eK1zDPHXVZvaU7Bnw==" spinCount="100000" sheet="1" objects="1" scenarios="1" selectLockedCells="1" selectUnlockedCells="1"/>
  <mergeCells count="5">
    <mergeCell ref="A1:D1"/>
    <mergeCell ref="A2:D2"/>
    <mergeCell ref="A3:D3"/>
    <mergeCell ref="A4:D4"/>
    <mergeCell ref="A48:D48"/>
  </mergeCells>
  <printOptions horizontalCentered="1"/>
  <pageMargins left="1.1811023622047245" right="0.98425196850393704" top="0.98425196850393704" bottom="0.98425196850393704" header="0.51181102362204722" footer="1.1811023622047245"/>
  <pageSetup scale="90" fitToHeight="0" orientation="portrait" r:id="rId1"/>
  <headerFooter>
    <oddFooter>&amp;R&amp;"Arial,Regular"&amp;10 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FF68C-EC27-489B-9B47-68495CF30E42}">
  <sheetPr>
    <pageSetUpPr fitToPage="1"/>
  </sheetPr>
  <dimension ref="A1:M32"/>
  <sheetViews>
    <sheetView zoomScaleNormal="100" workbookViewId="0">
      <selection sqref="A1:E1"/>
    </sheetView>
  </sheetViews>
  <sheetFormatPr defaultColWidth="8.88671875" defaultRowHeight="14.4" x14ac:dyDescent="0.3"/>
  <cols>
    <col min="1" max="1" width="28.44140625" customWidth="1"/>
    <col min="2" max="3" width="18.44140625" bestFit="1" customWidth="1"/>
    <col min="4" max="4" width="18.5546875" customWidth="1"/>
    <col min="5" max="5" width="16" customWidth="1"/>
  </cols>
  <sheetData>
    <row r="1" spans="1:13" ht="15.6" x14ac:dyDescent="0.3">
      <c r="A1" s="185" t="s">
        <v>0</v>
      </c>
      <c r="B1" s="185"/>
      <c r="C1" s="185"/>
      <c r="D1" s="185"/>
      <c r="E1" s="185"/>
      <c r="F1" s="1"/>
      <c r="G1" s="115"/>
      <c r="H1" s="115"/>
      <c r="I1" s="115"/>
      <c r="J1" s="115"/>
      <c r="K1" s="115"/>
      <c r="L1" s="115"/>
      <c r="M1" s="115"/>
    </row>
    <row r="2" spans="1:13" ht="15.6" x14ac:dyDescent="0.3">
      <c r="A2" s="185" t="s">
        <v>89</v>
      </c>
      <c r="B2" s="185"/>
      <c r="C2" s="185"/>
      <c r="D2" s="185"/>
      <c r="E2" s="185"/>
      <c r="F2" s="1"/>
      <c r="G2" s="115"/>
      <c r="H2" s="115"/>
      <c r="I2" s="115"/>
      <c r="J2" s="115"/>
      <c r="K2" s="115"/>
      <c r="L2" s="115"/>
      <c r="M2" s="115"/>
    </row>
    <row r="3" spans="1:13" ht="15.6" x14ac:dyDescent="0.3">
      <c r="A3" s="185" t="s">
        <v>108</v>
      </c>
      <c r="B3" s="185"/>
      <c r="C3" s="185"/>
      <c r="D3" s="185"/>
      <c r="E3" s="185"/>
      <c r="F3" s="1"/>
      <c r="G3" s="115"/>
      <c r="H3" s="115"/>
      <c r="I3" s="115"/>
      <c r="J3" s="115"/>
      <c r="K3" s="115"/>
      <c r="L3" s="115"/>
      <c r="M3" s="115"/>
    </row>
    <row r="4" spans="1:13" ht="15.6" x14ac:dyDescent="0.3">
      <c r="A4" s="186" t="s">
        <v>1</v>
      </c>
      <c r="B4" s="186"/>
      <c r="C4" s="186"/>
      <c r="D4" s="186"/>
      <c r="E4" s="186"/>
      <c r="F4" s="1"/>
      <c r="G4" s="115"/>
      <c r="H4" s="115"/>
      <c r="I4" s="115"/>
      <c r="J4" s="115"/>
      <c r="K4" s="115"/>
      <c r="L4" s="115"/>
      <c r="M4" s="115"/>
    </row>
    <row r="5" spans="1:13" ht="15.6" x14ac:dyDescent="0.3">
      <c r="A5" s="116"/>
      <c r="B5" s="116"/>
      <c r="C5" s="116"/>
      <c r="D5" s="116"/>
      <c r="E5" s="116"/>
      <c r="F5" s="1"/>
      <c r="G5" s="115"/>
      <c r="H5" s="117"/>
      <c r="I5" s="115"/>
      <c r="J5" s="117"/>
      <c r="K5" s="115"/>
      <c r="L5" s="115"/>
      <c r="M5" s="115"/>
    </row>
    <row r="6" spans="1:13" s="77" customFormat="1" ht="15.6" x14ac:dyDescent="0.3">
      <c r="A6" s="118"/>
      <c r="B6" s="187" t="s">
        <v>125</v>
      </c>
      <c r="C6" s="187"/>
      <c r="D6" s="188" t="s">
        <v>90</v>
      </c>
      <c r="E6" s="119" t="s">
        <v>91</v>
      </c>
      <c r="F6" s="47"/>
      <c r="G6" s="120"/>
      <c r="H6" s="121"/>
      <c r="I6" s="121"/>
      <c r="J6" s="120"/>
      <c r="K6" s="120"/>
      <c r="L6" s="120"/>
      <c r="M6" s="120"/>
    </row>
    <row r="7" spans="1:13" s="77" customFormat="1" ht="31.2" x14ac:dyDescent="0.3">
      <c r="A7" s="122"/>
      <c r="B7" s="123" t="s">
        <v>92</v>
      </c>
      <c r="C7" s="123" t="s">
        <v>93</v>
      </c>
      <c r="D7" s="189"/>
      <c r="E7" s="124" t="s">
        <v>94</v>
      </c>
      <c r="F7" s="47"/>
      <c r="G7" s="120"/>
      <c r="H7" s="120"/>
      <c r="I7" s="120"/>
      <c r="J7" s="120"/>
      <c r="K7" s="120"/>
      <c r="L7" s="120"/>
      <c r="M7" s="120"/>
    </row>
    <row r="8" spans="1:13" s="77" customFormat="1" ht="15.6" x14ac:dyDescent="0.3">
      <c r="A8" s="125" t="s">
        <v>95</v>
      </c>
      <c r="B8" s="125"/>
      <c r="C8" s="125"/>
      <c r="D8" s="125"/>
      <c r="E8" s="125"/>
      <c r="F8" s="47"/>
      <c r="G8" s="120"/>
      <c r="H8" s="126"/>
      <c r="I8" s="126"/>
      <c r="J8" s="126"/>
      <c r="K8" s="126"/>
      <c r="L8" s="120"/>
      <c r="M8" s="120"/>
    </row>
    <row r="9" spans="1:13" ht="15.6" x14ac:dyDescent="0.3">
      <c r="A9" s="116" t="s">
        <v>126</v>
      </c>
      <c r="B9" s="162">
        <v>500274000</v>
      </c>
      <c r="C9" s="162">
        <v>500274000</v>
      </c>
      <c r="D9" s="162">
        <v>500288134</v>
      </c>
      <c r="E9" s="127">
        <f>C9-D9</f>
        <v>-14134</v>
      </c>
      <c r="F9" s="1"/>
      <c r="G9" s="115"/>
      <c r="H9" s="128"/>
      <c r="I9" s="128"/>
      <c r="J9" s="128"/>
      <c r="K9" s="128"/>
      <c r="L9" s="115"/>
      <c r="M9" s="115"/>
    </row>
    <row r="10" spans="1:13" ht="15.6" x14ac:dyDescent="0.3">
      <c r="A10" s="116" t="s">
        <v>127</v>
      </c>
      <c r="B10" s="162">
        <v>272127000</v>
      </c>
      <c r="C10" s="162">
        <v>272127000</v>
      </c>
      <c r="D10" s="162">
        <v>204971451</v>
      </c>
      <c r="E10" s="162">
        <f t="shared" ref="E10" si="0">C10-D10</f>
        <v>67155549</v>
      </c>
      <c r="F10" s="1"/>
      <c r="G10" s="115"/>
      <c r="H10" s="128"/>
      <c r="I10" s="128"/>
      <c r="J10" s="128"/>
      <c r="K10" s="128"/>
      <c r="L10" s="115"/>
      <c r="M10" s="115"/>
    </row>
    <row r="11" spans="1:13" ht="15.6" x14ac:dyDescent="0.3">
      <c r="A11" s="116" t="s">
        <v>96</v>
      </c>
      <c r="B11" s="162">
        <v>422135000</v>
      </c>
      <c r="C11" s="162">
        <v>422135000</v>
      </c>
      <c r="D11" s="164">
        <v>422135000</v>
      </c>
      <c r="E11" s="129" t="s">
        <v>42</v>
      </c>
      <c r="F11" s="1"/>
      <c r="G11" s="115"/>
      <c r="H11" s="128"/>
      <c r="I11" s="128"/>
      <c r="J11" s="128"/>
      <c r="K11" s="128"/>
      <c r="L11" s="115"/>
      <c r="M11" s="115"/>
    </row>
    <row r="12" spans="1:13" ht="15.6" x14ac:dyDescent="0.3">
      <c r="A12" s="116" t="s">
        <v>97</v>
      </c>
      <c r="B12" s="162"/>
      <c r="C12" s="162"/>
      <c r="D12" s="164"/>
      <c r="E12" s="127"/>
      <c r="F12" s="1"/>
      <c r="G12" s="115"/>
      <c r="H12" s="128"/>
      <c r="I12" s="128"/>
      <c r="J12" s="128"/>
      <c r="K12" s="128"/>
      <c r="L12" s="115"/>
      <c r="M12" s="115"/>
    </row>
    <row r="13" spans="1:13" ht="15.6" x14ac:dyDescent="0.3">
      <c r="A13" s="116" t="s">
        <v>98</v>
      </c>
      <c r="B13" s="162">
        <v>168710000</v>
      </c>
      <c r="C13" s="162">
        <v>168710000</v>
      </c>
      <c r="D13" s="164">
        <v>171612667</v>
      </c>
      <c r="E13" s="127">
        <f t="shared" ref="E13:E14" si="1">C13-D13</f>
        <v>-2902667</v>
      </c>
      <c r="F13" s="1"/>
      <c r="G13" s="115"/>
      <c r="H13" s="128"/>
      <c r="I13" s="128"/>
      <c r="J13" s="128"/>
      <c r="K13" s="128"/>
      <c r="L13" s="115"/>
      <c r="M13" s="115"/>
    </row>
    <row r="14" spans="1:13" ht="15.6" x14ac:dyDescent="0.3">
      <c r="A14" s="116" t="s">
        <v>99</v>
      </c>
      <c r="B14" s="162">
        <v>10000000</v>
      </c>
      <c r="C14" s="162">
        <v>10000000</v>
      </c>
      <c r="D14" s="164">
        <v>1477461</v>
      </c>
      <c r="E14" s="162">
        <f t="shared" si="1"/>
        <v>8522539</v>
      </c>
      <c r="F14" s="1"/>
      <c r="G14" s="115"/>
      <c r="H14" s="128"/>
      <c r="I14" s="128"/>
      <c r="J14" s="128"/>
      <c r="K14" s="128"/>
      <c r="L14" s="115"/>
      <c r="M14" s="115"/>
    </row>
    <row r="15" spans="1:13" ht="15.6" x14ac:dyDescent="0.3">
      <c r="A15" s="116" t="s">
        <v>100</v>
      </c>
      <c r="B15" s="130" t="s">
        <v>42</v>
      </c>
      <c r="C15" s="130" t="s">
        <v>42</v>
      </c>
      <c r="D15" s="165">
        <v>10022</v>
      </c>
      <c r="E15" s="127">
        <f>0-D15</f>
        <v>-10022</v>
      </c>
      <c r="F15" s="1"/>
      <c r="G15" s="115"/>
      <c r="H15" s="128"/>
      <c r="I15" s="128"/>
      <c r="J15" s="128"/>
      <c r="K15" s="128"/>
      <c r="L15" s="115"/>
      <c r="M15" s="115"/>
    </row>
    <row r="16" spans="1:13" ht="15.6" x14ac:dyDescent="0.3">
      <c r="A16" s="131"/>
      <c r="B16" s="163">
        <f>SUM(B9:B15)</f>
        <v>1373246000</v>
      </c>
      <c r="C16" s="163">
        <f t="shared" ref="C16:E16" si="2">SUM(C9:C15)</f>
        <v>1373246000</v>
      </c>
      <c r="D16" s="163">
        <f t="shared" si="2"/>
        <v>1300494735</v>
      </c>
      <c r="E16" s="163">
        <f t="shared" si="2"/>
        <v>72751265</v>
      </c>
      <c r="F16" s="1"/>
      <c r="G16" s="115"/>
      <c r="H16" s="128"/>
      <c r="I16" s="128"/>
      <c r="J16" s="128"/>
      <c r="K16" s="128"/>
      <c r="L16" s="115"/>
      <c r="M16" s="115"/>
    </row>
    <row r="17" spans="1:13" ht="15.6" x14ac:dyDescent="0.3">
      <c r="A17" s="116"/>
      <c r="B17" s="127"/>
      <c r="C17" s="127"/>
      <c r="D17" s="127"/>
      <c r="E17" s="127"/>
      <c r="F17" s="1"/>
      <c r="G17" s="115"/>
      <c r="H17" s="128"/>
      <c r="I17" s="128"/>
      <c r="J17" s="128"/>
      <c r="K17" s="128"/>
      <c r="L17" s="115"/>
      <c r="M17" s="115"/>
    </row>
    <row r="18" spans="1:13" ht="15.6" x14ac:dyDescent="0.3">
      <c r="A18" s="125" t="s">
        <v>101</v>
      </c>
      <c r="B18" s="127"/>
      <c r="C18" s="127"/>
      <c r="D18" s="127"/>
      <c r="E18" s="127"/>
      <c r="F18" s="1"/>
      <c r="G18" s="115"/>
      <c r="H18" s="128"/>
      <c r="I18" s="128"/>
      <c r="J18" s="128"/>
      <c r="K18" s="128"/>
      <c r="L18" s="115"/>
      <c r="M18" s="115"/>
    </row>
    <row r="19" spans="1:13" ht="15.6" x14ac:dyDescent="0.3">
      <c r="A19" s="116" t="s">
        <v>124</v>
      </c>
      <c r="B19" s="162">
        <v>339582000</v>
      </c>
      <c r="C19" s="162">
        <v>324944000</v>
      </c>
      <c r="D19" s="162">
        <v>197807914</v>
      </c>
      <c r="E19" s="162">
        <f>C19-D19</f>
        <v>127136086</v>
      </c>
      <c r="F19" s="1"/>
      <c r="G19" s="115"/>
      <c r="H19" s="128"/>
      <c r="I19" s="128"/>
      <c r="J19" s="128"/>
      <c r="K19" s="128"/>
      <c r="L19" s="115"/>
      <c r="M19" s="115"/>
    </row>
    <row r="20" spans="1:13" ht="15.6" x14ac:dyDescent="0.3">
      <c r="A20" s="116" t="s">
        <v>128</v>
      </c>
      <c r="B20" s="162"/>
      <c r="C20" s="162"/>
      <c r="D20" s="127"/>
      <c r="E20" s="162"/>
      <c r="F20" s="1"/>
      <c r="G20" s="115"/>
      <c r="H20" s="128"/>
      <c r="I20" s="128"/>
      <c r="J20" s="128"/>
      <c r="K20" s="128"/>
      <c r="L20" s="115"/>
      <c r="M20" s="115"/>
    </row>
    <row r="21" spans="1:13" ht="15.6" x14ac:dyDescent="0.3">
      <c r="A21" s="116" t="s">
        <v>102</v>
      </c>
      <c r="B21" s="162">
        <v>386496000</v>
      </c>
      <c r="C21" s="162">
        <v>385706000</v>
      </c>
      <c r="D21" s="162">
        <v>299189546</v>
      </c>
      <c r="E21" s="162">
        <f t="shared" ref="E21:E24" si="3">C21-D21</f>
        <v>86516454</v>
      </c>
      <c r="F21" s="1"/>
      <c r="G21" s="115"/>
      <c r="H21" s="128"/>
      <c r="I21" s="128"/>
      <c r="J21" s="128"/>
      <c r="K21" s="128"/>
      <c r="L21" s="115"/>
      <c r="M21" s="115"/>
    </row>
    <row r="22" spans="1:13" ht="15.6" x14ac:dyDescent="0.3">
      <c r="A22" s="116" t="s">
        <v>103</v>
      </c>
      <c r="B22" s="162">
        <v>244888000</v>
      </c>
      <c r="C22" s="162">
        <v>244888000</v>
      </c>
      <c r="D22" s="162">
        <v>7100487</v>
      </c>
      <c r="E22" s="162">
        <f t="shared" si="3"/>
        <v>237787513</v>
      </c>
      <c r="F22" s="1"/>
      <c r="G22" s="115"/>
      <c r="H22" s="128"/>
      <c r="I22" s="128"/>
      <c r="J22" s="128"/>
      <c r="K22" s="128"/>
      <c r="L22" s="115"/>
      <c r="M22" s="115"/>
    </row>
    <row r="23" spans="1:13" ht="15.6" x14ac:dyDescent="0.3">
      <c r="A23" s="116" t="s">
        <v>104</v>
      </c>
      <c r="B23" s="129" t="s">
        <v>42</v>
      </c>
      <c r="C23" s="129" t="s">
        <v>42</v>
      </c>
      <c r="D23" s="164">
        <v>44873</v>
      </c>
      <c r="E23" s="127">
        <f>0-D23</f>
        <v>-44873</v>
      </c>
      <c r="F23" s="1"/>
      <c r="G23" s="115"/>
      <c r="H23" s="128"/>
      <c r="I23" s="128"/>
      <c r="J23" s="128"/>
      <c r="K23" s="128"/>
      <c r="L23" s="115"/>
      <c r="M23" s="115"/>
    </row>
    <row r="24" spans="1:13" ht="15.6" x14ac:dyDescent="0.3">
      <c r="A24" s="116" t="s">
        <v>105</v>
      </c>
      <c r="B24" s="162">
        <v>402262000</v>
      </c>
      <c r="C24" s="162">
        <v>402262000</v>
      </c>
      <c r="D24" s="162">
        <v>207364659</v>
      </c>
      <c r="E24" s="162">
        <f t="shared" si="3"/>
        <v>194897341</v>
      </c>
      <c r="F24" s="1"/>
      <c r="G24" s="115"/>
      <c r="H24" s="128"/>
      <c r="I24" s="128"/>
      <c r="J24" s="128"/>
      <c r="K24" s="128"/>
      <c r="L24" s="115"/>
      <c r="M24" s="115"/>
    </row>
    <row r="25" spans="1:13" ht="15.6" x14ac:dyDescent="0.3">
      <c r="A25" s="116" t="s">
        <v>106</v>
      </c>
      <c r="B25" s="129" t="s">
        <v>42</v>
      </c>
      <c r="C25" s="129" t="s">
        <v>42</v>
      </c>
      <c r="D25" s="167">
        <v>79951238</v>
      </c>
      <c r="E25" s="127">
        <f>0-D25</f>
        <v>-79951238</v>
      </c>
      <c r="F25" s="1"/>
      <c r="G25" s="115"/>
      <c r="H25" s="128"/>
      <c r="I25" s="128"/>
      <c r="J25" s="128"/>
      <c r="K25" s="128"/>
      <c r="L25" s="115"/>
      <c r="M25" s="115"/>
    </row>
    <row r="26" spans="1:13" ht="15.6" x14ac:dyDescent="0.3">
      <c r="A26" s="131"/>
      <c r="B26" s="163">
        <f>SUM(B19:B25)</f>
        <v>1373228000</v>
      </c>
      <c r="C26" s="163">
        <f t="shared" ref="C26:E26" si="4">SUM(C19:C25)</f>
        <v>1357800000</v>
      </c>
      <c r="D26" s="163">
        <f t="shared" si="4"/>
        <v>791458717</v>
      </c>
      <c r="E26" s="163">
        <f t="shared" si="4"/>
        <v>566341283</v>
      </c>
      <c r="F26" s="1"/>
      <c r="G26" s="115"/>
      <c r="H26" s="128"/>
      <c r="I26" s="128"/>
      <c r="J26" s="128"/>
      <c r="K26" s="128"/>
      <c r="L26" s="115"/>
      <c r="M26" s="115"/>
    </row>
    <row r="27" spans="1:13" ht="16.2" thickBot="1" x14ac:dyDescent="0.35">
      <c r="A27" s="132" t="s">
        <v>107</v>
      </c>
      <c r="B27" s="166">
        <f>B16-B26</f>
        <v>18000</v>
      </c>
      <c r="C27" s="166">
        <f t="shared" ref="C27:E27" si="5">C16-C26</f>
        <v>15446000</v>
      </c>
      <c r="D27" s="166">
        <f t="shared" si="5"/>
        <v>509036018</v>
      </c>
      <c r="E27" s="133">
        <f t="shared" si="5"/>
        <v>-493590018</v>
      </c>
      <c r="F27" s="1"/>
      <c r="G27" s="115"/>
      <c r="H27" s="115"/>
      <c r="I27" s="115"/>
      <c r="J27" s="115"/>
      <c r="K27" s="115"/>
      <c r="L27" s="115"/>
      <c r="M27" s="115"/>
    </row>
    <row r="28" spans="1:13" ht="15" thickTop="1" x14ac:dyDescent="0.3">
      <c r="A28" s="1"/>
      <c r="B28" s="1"/>
      <c r="C28" s="1"/>
      <c r="D28" s="1"/>
      <c r="E28" s="1"/>
      <c r="F28" s="1"/>
      <c r="G28" s="115"/>
      <c r="H28" s="115"/>
      <c r="I28" s="115"/>
      <c r="J28" s="115"/>
      <c r="K28" s="115"/>
      <c r="L28" s="115"/>
      <c r="M28" s="115"/>
    </row>
    <row r="29" spans="1:13" x14ac:dyDescent="0.3">
      <c r="A29" s="184" t="s">
        <v>132</v>
      </c>
      <c r="B29" s="184"/>
      <c r="C29" s="184"/>
      <c r="D29" s="184"/>
      <c r="E29" s="184"/>
      <c r="F29" s="108"/>
      <c r="G29" s="115"/>
      <c r="H29" s="115"/>
      <c r="I29" s="115"/>
      <c r="J29" s="115"/>
      <c r="K29" s="115"/>
      <c r="L29" s="115"/>
      <c r="M29" s="115"/>
    </row>
    <row r="32" spans="1:13" x14ac:dyDescent="0.3">
      <c r="D32" s="168"/>
    </row>
  </sheetData>
  <sheetProtection algorithmName="SHA-512" hashValue="KFHgMp8AcwPR3G6JZRxzMbhHBTsb6NbmQEgLpbye25WKp9PD4Oo3DsgcAR2PkRgjv1KA86ov2WheM+tL1kprPQ==" saltValue="yGLNKk5PV/PioDD+/hqygg==" spinCount="100000" sheet="1" objects="1" scenarios="1" selectLockedCells="1" selectUnlockedCells="1"/>
  <mergeCells count="7">
    <mergeCell ref="A29:E29"/>
    <mergeCell ref="A1:E1"/>
    <mergeCell ref="A2:E2"/>
    <mergeCell ref="A3:E3"/>
    <mergeCell ref="A4:E4"/>
    <mergeCell ref="B6:C6"/>
    <mergeCell ref="D6:D7"/>
  </mergeCells>
  <pageMargins left="0.98425196850393704" right="0.98425196850393704" top="0.98425196850393704" bottom="0.98425196850393704" header="0.51181102362204722" footer="1.1811023622047245"/>
  <pageSetup scale="83" fitToHeight="0" orientation="portrait" r:id="rId1"/>
  <headerFooter>
    <oddFooter>&amp;R&amp;"Arial,Regular"&amp;10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SFP</vt:lpstr>
      <vt:lpstr>SFPer</vt:lpstr>
      <vt:lpstr>SCE</vt:lpstr>
      <vt:lpstr>SCF</vt:lpstr>
      <vt:lpstr>SCBAA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</dc:title>
  <dc:creator>COA - National Tobacco Administration</dc:creator>
  <cp:lastModifiedBy>Evy Rose L. Lacanlale</cp:lastModifiedBy>
  <cp:lastPrinted>2022-06-28T10:04:14Z</cp:lastPrinted>
  <dcterms:created xsi:type="dcterms:W3CDTF">2022-05-14T03:08:05Z</dcterms:created>
  <dcterms:modified xsi:type="dcterms:W3CDTF">2022-06-28T10:04:32Z</dcterms:modified>
</cp:coreProperties>
</file>