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iles WADAS\AARS\Ben\AARs\2020\CGS\Cluster-5\NTA2020\NTA2020_aar\"/>
    </mc:Choice>
  </mc:AlternateContent>
  <bookViews>
    <workbookView xWindow="6408" yWindow="-108" windowWidth="23256" windowHeight="12576"/>
  </bookViews>
  <sheets>
    <sheet name="SFP" sheetId="1" r:id="rId1"/>
    <sheet name="SFPer" sheetId="2" r:id="rId2"/>
    <sheet name="SCE" sheetId="3" r:id="rId3"/>
    <sheet name="SCF" sheetId="4" r:id="rId4"/>
    <sheet name="SCBAA" sheetId="5" r:id="rId5"/>
  </sheets>
  <calcPr calcId="191029"/>
  <customWorkbookViews>
    <customWorkbookView name="JP - Personal View" guid="{543BED6E-F837-4B1A-A385-66F7BB21EE64}" mergeInterval="0" personalView="1" maximized="1" xWindow="54" yWindow="-8" windowWidth="1320" windowHeight="784" activeSheetId="1"/>
    <customWorkbookView name="PC-User - Personal View" guid="{2E483435-9D39-42DF-BF07-C603001C2AD6}" mergeInterval="0" personalView="1" maximized="1" xWindow="-11" yWindow="-11" windowWidth="1942" windowHeight="1042" activeSheetId="3"/>
    <customWorkbookView name="user - Personal View" guid="{959FBF27-97C7-441E-ABD3-465E9F2D1C67}" mergeInterval="0" personalView="1" maximized="1" xWindow="-9" yWindow="-9" windowWidth="1938" windowHeight="1050" activeSheetId="5"/>
    <customWorkbookView name="NTA - Personal View" guid="{FF2CCE5C-F012-4ACD-A8FF-123AED2E21BF}" mergeInterval="0" personalView="1" maximized="1" xWindow="-9" yWindow="-9" windowWidth="1938" windowHeight="1048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D18" i="1"/>
  <c r="D19" i="1" s="1"/>
  <c r="C18" i="1"/>
  <c r="C19" i="1" s="1"/>
  <c r="D13" i="1"/>
  <c r="C13" i="1"/>
  <c r="E9" i="5" l="1"/>
  <c r="B15" i="5"/>
  <c r="C17" i="4"/>
  <c r="B17" i="4"/>
  <c r="C14" i="3"/>
  <c r="E24" i="5" l="1"/>
  <c r="C25" i="5"/>
  <c r="B25" i="5"/>
  <c r="E23" i="5"/>
  <c r="E22" i="5"/>
  <c r="E21" i="5"/>
  <c r="E20" i="5"/>
  <c r="C15" i="5"/>
  <c r="E14" i="5"/>
  <c r="E13" i="5"/>
  <c r="E10" i="5"/>
  <c r="D15" i="5" l="1"/>
  <c r="D25" i="5"/>
  <c r="E18" i="5"/>
  <c r="E25" i="5" s="1"/>
  <c r="C26" i="5"/>
  <c r="B26" i="5"/>
  <c r="E15" i="5"/>
  <c r="C39" i="4"/>
  <c r="B39" i="4"/>
  <c r="C36" i="4"/>
  <c r="B36" i="4"/>
  <c r="C29" i="4"/>
  <c r="B29" i="4"/>
  <c r="B30" i="4" s="1"/>
  <c r="D19" i="3"/>
  <c r="D18" i="3"/>
  <c r="C20" i="3"/>
  <c r="D12" i="3"/>
  <c r="B14" i="3"/>
  <c r="D8" i="3"/>
  <c r="D9" i="2"/>
  <c r="C9" i="2"/>
  <c r="B40" i="4" l="1"/>
  <c r="B41" i="4" s="1"/>
  <c r="B20" i="3"/>
  <c r="D31" i="1"/>
  <c r="D27" i="1"/>
  <c r="D39" i="1"/>
  <c r="E26" i="5"/>
  <c r="C27" i="1"/>
  <c r="C39" i="1"/>
  <c r="D26" i="5"/>
  <c r="D17" i="2"/>
  <c r="C17" i="2"/>
  <c r="C19" i="2" s="1"/>
  <c r="C24" i="2" s="1"/>
  <c r="C26" i="2" s="1"/>
  <c r="C28" i="2" s="1"/>
  <c r="C40" i="4"/>
  <c r="C30" i="4"/>
  <c r="D11" i="3"/>
  <c r="D19" i="2" l="1"/>
  <c r="D24" i="2" s="1"/>
  <c r="D26" i="2" s="1"/>
  <c r="D28" i="2" s="1"/>
  <c r="D32" i="1"/>
  <c r="D34" i="1" s="1"/>
  <c r="D14" i="3"/>
  <c r="D20" i="3" s="1"/>
  <c r="C41" i="4"/>
  <c r="C43" i="4" s="1"/>
  <c r="B42" i="4" s="1"/>
  <c r="B43" i="4" s="1"/>
  <c r="C32" i="1"/>
  <c r="C34" i="1" l="1"/>
</calcChain>
</file>

<file path=xl/sharedStrings.xml><?xml version="1.0" encoding="utf-8"?>
<sst xmlns="http://schemas.openxmlformats.org/spreadsheetml/2006/main" count="164" uniqueCount="134">
  <si>
    <t>NATIONAL TOBACCO ADMINISTRATION</t>
  </si>
  <si>
    <t>(In Philippine Peso)</t>
  </si>
  <si>
    <t>Note</t>
  </si>
  <si>
    <t>ASSETS</t>
  </si>
  <si>
    <t>Current assets</t>
  </si>
  <si>
    <t>Cash and cash equivalents</t>
  </si>
  <si>
    <t>Receivables - net</t>
  </si>
  <si>
    <t>Inventories</t>
  </si>
  <si>
    <t>Other current assets</t>
  </si>
  <si>
    <t>Total current assets</t>
  </si>
  <si>
    <t>Non-current assets</t>
  </si>
  <si>
    <t xml:space="preserve">Investments </t>
  </si>
  <si>
    <t>Other non-current assets</t>
  </si>
  <si>
    <t>Total non-current assets</t>
  </si>
  <si>
    <t>TOTAL ASSETS</t>
  </si>
  <si>
    <t>LIABILITIES</t>
  </si>
  <si>
    <t>Current liabilities</t>
  </si>
  <si>
    <t xml:space="preserve">   Financial liabilities</t>
  </si>
  <si>
    <t xml:space="preserve">   Inter-agency payables</t>
  </si>
  <si>
    <t xml:space="preserve">   Intra-agency payables - net</t>
  </si>
  <si>
    <t>Total current liabilities</t>
  </si>
  <si>
    <t xml:space="preserve">   Provisions</t>
  </si>
  <si>
    <t>Total non-current liabilities</t>
  </si>
  <si>
    <t>Total Liabilities</t>
  </si>
  <si>
    <t>Net Assets (Total Assets less Total Liabilities)</t>
  </si>
  <si>
    <t>NET ASSETS/EQUITY</t>
  </si>
  <si>
    <t>Government equity</t>
  </si>
  <si>
    <t>Revenue</t>
  </si>
  <si>
    <t>Service and business income</t>
  </si>
  <si>
    <t>Total Revenue</t>
  </si>
  <si>
    <t>Personnel services</t>
  </si>
  <si>
    <t>Maintenance and other operating expenses</t>
  </si>
  <si>
    <t>Non-cash expenses</t>
  </si>
  <si>
    <t>Direct costs</t>
  </si>
  <si>
    <t>Financial expenses</t>
  </si>
  <si>
    <t>Other non-operating income</t>
  </si>
  <si>
    <t>Gains</t>
  </si>
  <si>
    <t>-</t>
  </si>
  <si>
    <t>Losses</t>
  </si>
  <si>
    <t>Deficit before tax</t>
  </si>
  <si>
    <t>Income tax expense/(benefit)</t>
  </si>
  <si>
    <t>Deficit after tax</t>
  </si>
  <si>
    <t xml:space="preserve"> STATEMENTS OF CHANGES IN NET ASSETS/EQUITY</t>
  </si>
  <si>
    <t>For the Years Ended December 31, 2020 and 2019</t>
  </si>
  <si>
    <t>( In Philippine Peso)</t>
  </si>
  <si>
    <t xml:space="preserve">Government equity    </t>
  </si>
  <si>
    <t>Total</t>
  </si>
  <si>
    <t>Note 27</t>
  </si>
  <si>
    <t>Balance at January 1, 2019, as restated</t>
  </si>
  <si>
    <t>Changes in equity for CY 2019</t>
  </si>
  <si>
    <t>Add/(Deduct):</t>
  </si>
  <si>
    <t>Surplus for the period, as restated</t>
  </si>
  <si>
    <t xml:space="preserve">BALANCE AS AT DECEMBER 31, 2019, </t>
  </si>
  <si>
    <t>AS RESTATED</t>
  </si>
  <si>
    <t>Changes in equity for 2020</t>
  </si>
  <si>
    <t>BALANCE AS AT DECEMBER 31, 2020</t>
  </si>
  <si>
    <t>STATEMENTS OF CASH FLOWS</t>
  </si>
  <si>
    <t>CASH FLOWS FROM OPERATING ACTIVITIES</t>
  </si>
  <si>
    <t>Cash inflows</t>
  </si>
  <si>
    <t>Receipt of intra-agency fund transfers</t>
  </si>
  <si>
    <t>Subsidy from National Government</t>
  </si>
  <si>
    <t>Collection of production/facility assistance</t>
  </si>
  <si>
    <t>Collection of income</t>
  </si>
  <si>
    <t>Trust receipts</t>
  </si>
  <si>
    <t>Collection of receivables</t>
  </si>
  <si>
    <t>Recoupment of mobilization fee from contractors</t>
  </si>
  <si>
    <t>Refund of cash advances</t>
  </si>
  <si>
    <t>Total cash inflows</t>
  </si>
  <si>
    <t>Cash outflows</t>
  </si>
  <si>
    <t>Release of intra-agency fund transfers</t>
  </si>
  <si>
    <t>Payment of expenses</t>
  </si>
  <si>
    <t>Facility/production assistance</t>
  </si>
  <si>
    <t>mandatory contributions</t>
  </si>
  <si>
    <t>Payment of payables</t>
  </si>
  <si>
    <t>Grant of cash advances</t>
  </si>
  <si>
    <t>Purchase of inventories</t>
  </si>
  <si>
    <t>Advances for mobilization fee</t>
  </si>
  <si>
    <t>Prepayments</t>
  </si>
  <si>
    <t>Total cash outflows</t>
  </si>
  <si>
    <t>Net cash provided by operating activities</t>
  </si>
  <si>
    <t>CASH FLOWS FROM INVESTING ACTIVITIES</t>
  </si>
  <si>
    <t>Refund of loan</t>
  </si>
  <si>
    <t>Proceeds from disposal of properties</t>
  </si>
  <si>
    <t>Net cash used in investing activities</t>
  </si>
  <si>
    <t>Increase/(decrease) in cash and cash equivalents</t>
  </si>
  <si>
    <t>Cash and cash equivalents, January 1</t>
  </si>
  <si>
    <t>CASH AND CASH EQUIVALENTS, DECEMBER 31</t>
  </si>
  <si>
    <t>STATEMENT OF COMPARISON OF BUDGET AND ACTUAL AMOUNTS</t>
  </si>
  <si>
    <t>For the Year Ended December 31, 2020</t>
  </si>
  <si>
    <t xml:space="preserve">Actual Amounts </t>
  </si>
  <si>
    <t>Difference</t>
  </si>
  <si>
    <t>Original</t>
  </si>
  <si>
    <t>Final</t>
  </si>
  <si>
    <t>Final Budget and Actual</t>
  </si>
  <si>
    <t>Receipts</t>
  </si>
  <si>
    <t xml:space="preserve">   Cash Balance, Beginning</t>
  </si>
  <si>
    <t xml:space="preserve">   Collection of Receivables</t>
  </si>
  <si>
    <t xml:space="preserve">   Assistance and subsidy</t>
  </si>
  <si>
    <t xml:space="preserve">   Service and business            </t>
  </si>
  <si>
    <t xml:space="preserve">        income</t>
  </si>
  <si>
    <t xml:space="preserve">   Other income</t>
  </si>
  <si>
    <t>Payments</t>
  </si>
  <si>
    <t xml:space="preserve">   Personnel expenses</t>
  </si>
  <si>
    <t xml:space="preserve">   Maintenance and </t>
  </si>
  <si>
    <t xml:space="preserve">     operating expenses</t>
  </si>
  <si>
    <t xml:space="preserve">   Capital outlay</t>
  </si>
  <si>
    <t xml:space="preserve">   Financial expenses</t>
  </si>
  <si>
    <t xml:space="preserve">   Investment outlay</t>
  </si>
  <si>
    <t xml:space="preserve">   Accounts payable</t>
  </si>
  <si>
    <t xml:space="preserve"> STATEMENTS OF FINANCIAL POSITION</t>
  </si>
  <si>
    <t>December 31, 2020 and 2019</t>
  </si>
  <si>
    <t>STATEMENTS OF FINANCIAL PERFORMANCE</t>
  </si>
  <si>
    <t xml:space="preserve">   2019           As restated  </t>
  </si>
  <si>
    <t>2019              As restated</t>
  </si>
  <si>
    <t>TOTAL NET ASSETS/EQUITY</t>
  </si>
  <si>
    <t>Current operating expenses</t>
  </si>
  <si>
    <t>Total current operating expenses</t>
  </si>
  <si>
    <t>Deficit from current operations</t>
  </si>
  <si>
    <t>NET SURPLUS FOR THE PERIOD</t>
  </si>
  <si>
    <t>Note 28</t>
  </si>
  <si>
    <t xml:space="preserve">Remittance of personnel benefit contributions and </t>
  </si>
  <si>
    <t>Budget Amounts</t>
  </si>
  <si>
    <t>NET PAYMENTS</t>
  </si>
  <si>
    <t xml:space="preserve">   Other current liabilities</t>
  </si>
  <si>
    <t>Non-current liabilities</t>
  </si>
  <si>
    <t>Subsidy income from National Government</t>
  </si>
  <si>
    <t>Property, plant and equipment - net</t>
  </si>
  <si>
    <t>Accummulated surplus/(deficit)</t>
  </si>
  <si>
    <t>Acquisition of property, plant and equipment</t>
  </si>
  <si>
    <t xml:space="preserve">2019
As restated   </t>
  </si>
  <si>
    <t>The Notes on pages 11 to 54 form part of these financial statements.</t>
  </si>
  <si>
    <t xml:space="preserve">Surplus for the period </t>
  </si>
  <si>
    <t>Adjustments due to prior period errors (Note 28.1)</t>
  </si>
  <si>
    <t>Accumulated surplus /(deficit)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</si>
</sst>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mmmm\ d\,\ yyyy"/>
    <numFmt numFmtId="166" formatCode="_(* #,##0_);_(* \(#,##0\);_(* &quot;-&quot;??_);_(@_)"/>
    <numFmt numFmtId="167" formatCode="#,##0;\(#,##0\)"/>
    <numFmt numFmtId="168" formatCode="_(* #,##0.00_);_(* \(#,##0.00\);_(* &quot;-&quot;??_)"/>
    <numFmt numFmtId="169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7" fillId="0" borderId="0" xfId="4" applyFont="1" applyFill="1" applyBorder="1"/>
    <xf numFmtId="0" fontId="7" fillId="0" borderId="0" xfId="4" applyFont="1" applyFill="1" applyBorder="1" applyAlignment="1">
      <alignment horizontal="left" indent="1"/>
    </xf>
    <xf numFmtId="0" fontId="7" fillId="0" borderId="0" xfId="4" applyFont="1" applyFill="1" applyBorder="1" applyAlignment="1">
      <alignment horizontal="left" indent="3"/>
    </xf>
    <xf numFmtId="0" fontId="4" fillId="0" borderId="2" xfId="4" applyFont="1" applyFill="1" applyBorder="1" applyAlignment="1"/>
    <xf numFmtId="0" fontId="4" fillId="0" borderId="4" xfId="4" applyFont="1" applyFill="1" applyBorder="1" applyAlignment="1">
      <alignment horizontal="left" indent="1"/>
    </xf>
    <xf numFmtId="0" fontId="4" fillId="0" borderId="0" xfId="4" applyFont="1" applyFill="1" applyBorder="1"/>
    <xf numFmtId="0" fontId="4" fillId="0" borderId="3" xfId="4" applyFont="1" applyFill="1" applyBorder="1"/>
    <xf numFmtId="3" fontId="7" fillId="0" borderId="0" xfId="5" applyNumberFormat="1" applyFont="1" applyFill="1" applyBorder="1" applyAlignment="1">
      <alignment horizontal="center" vertical="center"/>
    </xf>
    <xf numFmtId="3" fontId="7" fillId="0" borderId="0" xfId="5" applyNumberFormat="1" applyFont="1" applyFill="1" applyBorder="1" applyAlignment="1">
      <alignment horizontal="right" vertical="center"/>
    </xf>
    <xf numFmtId="0" fontId="7" fillId="0" borderId="0" xfId="0" applyFont="1" applyFill="1"/>
    <xf numFmtId="165" fontId="7" fillId="0" borderId="0" xfId="2" applyNumberFormat="1" applyFont="1" applyFill="1" applyAlignment="1">
      <alignment horizontal="center"/>
    </xf>
    <xf numFmtId="165" fontId="7" fillId="0" borderId="0" xfId="2" quotePrefix="1" applyNumberFormat="1" applyFont="1" applyFill="1" applyAlignment="1">
      <alignment horizontal="center"/>
    </xf>
    <xf numFmtId="0" fontId="7" fillId="0" borderId="1" xfId="2" applyFont="1" applyFill="1" applyBorder="1"/>
    <xf numFmtId="0" fontId="4" fillId="0" borderId="1" xfId="2" applyFont="1" applyFill="1" applyBorder="1" applyAlignment="1">
      <alignment horizontal="center"/>
    </xf>
    <xf numFmtId="0" fontId="4" fillId="0" borderId="1" xfId="2" applyFont="1" applyFill="1" applyBorder="1"/>
    <xf numFmtId="0" fontId="4" fillId="0" borderId="1" xfId="2" applyFont="1" applyFill="1" applyBorder="1" applyAlignment="1">
      <alignment horizontal="right" wrapText="1"/>
    </xf>
    <xf numFmtId="0" fontId="4" fillId="0" borderId="0" xfId="2" applyFont="1" applyFill="1"/>
    <xf numFmtId="0" fontId="7" fillId="0" borderId="0" xfId="2" applyFont="1" applyFill="1"/>
    <xf numFmtId="3" fontId="7" fillId="0" borderId="0" xfId="1" applyNumberFormat="1" applyFont="1" applyFill="1"/>
    <xf numFmtId="0" fontId="7" fillId="0" borderId="0" xfId="2" applyFont="1" applyFill="1" applyAlignment="1">
      <alignment horizontal="left" indent="1"/>
    </xf>
    <xf numFmtId="0" fontId="7" fillId="0" borderId="0" xfId="2" applyFont="1" applyFill="1" applyAlignment="1">
      <alignment horizontal="center"/>
    </xf>
    <xf numFmtId="43" fontId="7" fillId="0" borderId="0" xfId="1" applyFont="1" applyFill="1"/>
    <xf numFmtId="3" fontId="7" fillId="0" borderId="0" xfId="0" applyNumberFormat="1" applyFont="1" applyFill="1"/>
    <xf numFmtId="3" fontId="7" fillId="0" borderId="1" xfId="1" applyNumberFormat="1" applyFont="1" applyFill="1" applyBorder="1"/>
    <xf numFmtId="166" fontId="7" fillId="0" borderId="0" xfId="1" applyNumberFormat="1" applyFont="1" applyFill="1"/>
    <xf numFmtId="3" fontId="4" fillId="0" borderId="3" xfId="1" applyNumberFormat="1" applyFont="1" applyFill="1" applyBorder="1"/>
    <xf numFmtId="164" fontId="7" fillId="0" borderId="0" xfId="3" applyFont="1" applyFill="1"/>
    <xf numFmtId="166" fontId="7" fillId="0" borderId="0" xfId="3" applyNumberFormat="1" applyFont="1" applyFill="1"/>
    <xf numFmtId="0" fontId="7" fillId="0" borderId="0" xfId="2" applyFont="1" applyFill="1" applyAlignment="1">
      <alignment wrapText="1"/>
    </xf>
    <xf numFmtId="0" fontId="4" fillId="0" borderId="0" xfId="2" applyFont="1" applyFill="1" applyAlignment="1">
      <alignment horizontal="left"/>
    </xf>
    <xf numFmtId="166" fontId="4" fillId="0" borderId="0" xfId="3" applyNumberFormat="1" applyFont="1" applyFill="1"/>
    <xf numFmtId="0" fontId="4" fillId="0" borderId="4" xfId="2" applyFont="1" applyFill="1" applyBorder="1" applyAlignment="1">
      <alignment horizontal="left" wrapText="1"/>
    </xf>
    <xf numFmtId="0" fontId="4" fillId="0" borderId="4" xfId="2" applyFont="1" applyFill="1" applyBorder="1" applyAlignment="1">
      <alignment horizontal="left"/>
    </xf>
    <xf numFmtId="3" fontId="4" fillId="0" borderId="4" xfId="1" applyNumberFormat="1" applyFont="1" applyFill="1" applyBorder="1"/>
    <xf numFmtId="0" fontId="4" fillId="0" borderId="3" xfId="2" applyFont="1" applyFill="1" applyBorder="1"/>
    <xf numFmtId="0" fontId="7" fillId="0" borderId="3" xfId="2" applyFont="1" applyFill="1" applyBorder="1"/>
    <xf numFmtId="0" fontId="6" fillId="0" borderId="0" xfId="0" applyFont="1" applyFill="1"/>
    <xf numFmtId="166" fontId="6" fillId="0" borderId="0" xfId="0" applyNumberFormat="1" applyFont="1" applyFill="1"/>
    <xf numFmtId="166" fontId="7" fillId="0" borderId="0" xfId="0" applyNumberFormat="1" applyFont="1" applyFill="1"/>
    <xf numFmtId="43" fontId="7" fillId="0" borderId="0" xfId="0" applyNumberFormat="1" applyFont="1" applyFill="1"/>
    <xf numFmtId="0" fontId="5" fillId="0" borderId="0" xfId="0" applyFont="1" applyFill="1" applyBorder="1"/>
    <xf numFmtId="0" fontId="5" fillId="0" borderId="0" xfId="0" applyFont="1" applyFill="1"/>
    <xf numFmtId="165" fontId="7" fillId="0" borderId="0" xfId="4" applyNumberFormat="1" applyFont="1" applyFill="1" applyAlignment="1">
      <alignment horizontal="center"/>
    </xf>
    <xf numFmtId="166" fontId="7" fillId="0" borderId="0" xfId="4" applyNumberFormat="1" applyFont="1" applyFill="1" applyAlignment="1">
      <alignment horizontal="center"/>
    </xf>
    <xf numFmtId="0" fontId="7" fillId="0" borderId="0" xfId="4" applyFont="1" applyFill="1"/>
    <xf numFmtId="0" fontId="7" fillId="0" borderId="1" xfId="4" applyFont="1" applyFill="1" applyBorder="1"/>
    <xf numFmtId="0" fontId="4" fillId="0" borderId="1" xfId="4" applyFont="1" applyFill="1" applyBorder="1" applyAlignment="1">
      <alignment horizontal="center"/>
    </xf>
    <xf numFmtId="0" fontId="4" fillId="0" borderId="1" xfId="4" applyFont="1" applyFill="1" applyBorder="1" applyAlignment="1">
      <alignment horizontal="right" wrapText="1"/>
    </xf>
    <xf numFmtId="0" fontId="4" fillId="0" borderId="0" xfId="4" applyFont="1" applyFill="1"/>
    <xf numFmtId="166" fontId="7" fillId="0" borderId="0" xfId="4" applyNumberFormat="1" applyFont="1" applyFill="1"/>
    <xf numFmtId="0" fontId="7" fillId="0" borderId="0" xfId="4" applyFont="1" applyFill="1" applyAlignment="1">
      <alignment horizontal="left" indent="1"/>
    </xf>
    <xf numFmtId="0" fontId="7" fillId="0" borderId="0" xfId="4" applyFont="1" applyFill="1" applyAlignment="1">
      <alignment horizontal="center"/>
    </xf>
    <xf numFmtId="167" fontId="7" fillId="0" borderId="4" xfId="3" applyNumberFormat="1" applyFont="1" applyFill="1" applyBorder="1"/>
    <xf numFmtId="167" fontId="7" fillId="0" borderId="0" xfId="3" applyNumberFormat="1" applyFont="1" applyFill="1" applyBorder="1"/>
    <xf numFmtId="0" fontId="4" fillId="0" borderId="0" xfId="4" applyFont="1" applyFill="1" applyAlignment="1">
      <alignment horizontal="left" indent="1"/>
    </xf>
    <xf numFmtId="167" fontId="4" fillId="0" borderId="0" xfId="3" applyNumberFormat="1" applyFont="1" applyFill="1"/>
    <xf numFmtId="167" fontId="7" fillId="0" borderId="0" xfId="3" applyNumberFormat="1" applyFont="1" applyFill="1"/>
    <xf numFmtId="0" fontId="7" fillId="0" borderId="1" xfId="4" applyFont="1" applyFill="1" applyBorder="1" applyAlignment="1">
      <alignment horizontal="center"/>
    </xf>
    <xf numFmtId="167" fontId="7" fillId="0" borderId="1" xfId="3" applyNumberFormat="1" applyFont="1" applyFill="1" applyBorder="1"/>
    <xf numFmtId="0" fontId="7" fillId="0" borderId="2" xfId="4" applyFont="1" applyFill="1" applyBorder="1"/>
    <xf numFmtId="0" fontId="7" fillId="0" borderId="2" xfId="4" applyFont="1" applyFill="1" applyBorder="1" applyAlignment="1">
      <alignment horizontal="center"/>
    </xf>
    <xf numFmtId="0" fontId="9" fillId="0" borderId="0" xfId="0" applyFont="1" applyFill="1"/>
    <xf numFmtId="0" fontId="7" fillId="0" borderId="0" xfId="4" applyFont="1" applyFill="1" applyAlignment="1">
      <alignment horizontal="left"/>
    </xf>
    <xf numFmtId="0" fontId="7" fillId="0" borderId="0" xfId="4" applyFont="1" applyFill="1" applyBorder="1" applyAlignment="1">
      <alignment horizontal="left"/>
    </xf>
    <xf numFmtId="0" fontId="7" fillId="0" borderId="0" xfId="4" applyFont="1" applyFill="1" applyBorder="1" applyAlignment="1">
      <alignment horizontal="center"/>
    </xf>
    <xf numFmtId="167" fontId="7" fillId="0" borderId="0" xfId="3" applyNumberFormat="1" applyFont="1" applyFill="1" applyBorder="1" applyAlignment="1">
      <alignment horizontal="right"/>
    </xf>
    <xf numFmtId="0" fontId="7" fillId="0" borderId="4" xfId="4" applyFont="1" applyFill="1" applyBorder="1" applyAlignment="1">
      <alignment horizontal="left"/>
    </xf>
    <xf numFmtId="0" fontId="7" fillId="0" borderId="4" xfId="4" applyFont="1" applyFill="1" applyBorder="1" applyAlignment="1">
      <alignment horizontal="center"/>
    </xf>
    <xf numFmtId="167" fontId="7" fillId="0" borderId="4" xfId="3" applyNumberFormat="1" applyFont="1" applyFill="1" applyBorder="1" applyAlignment="1">
      <alignment horizontal="right"/>
    </xf>
    <xf numFmtId="167" fontId="7" fillId="0" borderId="0" xfId="2" applyNumberFormat="1" applyFont="1" applyFill="1" applyBorder="1"/>
    <xf numFmtId="0" fontId="7" fillId="0" borderId="0" xfId="2" applyFont="1" applyFill="1" applyBorder="1"/>
    <xf numFmtId="0" fontId="9" fillId="0" borderId="3" xfId="0" applyFont="1" applyFill="1" applyBorder="1"/>
    <xf numFmtId="167" fontId="4" fillId="0" borderId="3" xfId="3" applyNumberFormat="1" applyFont="1" applyFill="1" applyBorder="1"/>
    <xf numFmtId="167" fontId="4" fillId="0" borderId="0" xfId="3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167" fontId="7" fillId="0" borderId="0" xfId="0" applyNumberFormat="1" applyFont="1" applyFill="1" applyBorder="1"/>
    <xf numFmtId="167" fontId="7" fillId="0" borderId="0" xfId="0" applyNumberFormat="1" applyFont="1" applyFill="1"/>
    <xf numFmtId="0" fontId="7" fillId="0" borderId="4" xfId="0" applyFont="1" applyFill="1" applyBorder="1"/>
    <xf numFmtId="0" fontId="4" fillId="0" borderId="0" xfId="0" applyFont="1" applyFill="1"/>
    <xf numFmtId="0" fontId="7" fillId="0" borderId="4" xfId="0" applyFont="1" applyFill="1" applyBorder="1" applyAlignment="1">
      <alignment horizontal="center"/>
    </xf>
    <xf numFmtId="0" fontId="4" fillId="0" borderId="3" xfId="0" applyFont="1" applyFill="1" applyBorder="1"/>
    <xf numFmtId="167" fontId="4" fillId="0" borderId="0" xfId="0" applyNumberFormat="1" applyFont="1" applyFill="1" applyBorder="1"/>
    <xf numFmtId="165" fontId="7" fillId="0" borderId="0" xfId="4" applyNumberFormat="1" applyFont="1" applyFill="1" applyBorder="1" applyAlignment="1">
      <alignment horizontal="center"/>
    </xf>
    <xf numFmtId="0" fontId="10" fillId="0" borderId="2" xfId="4" applyFont="1" applyFill="1" applyBorder="1" applyAlignment="1">
      <alignment horizontal="center"/>
    </xf>
    <xf numFmtId="0" fontId="4" fillId="0" borderId="2" xfId="4" applyNumberFormat="1" applyFont="1" applyFill="1" applyBorder="1" applyAlignment="1">
      <alignment horizontal="right" wrapText="1"/>
    </xf>
    <xf numFmtId="0" fontId="7" fillId="0" borderId="0" xfId="4" applyFont="1" applyFill="1" applyAlignment="1">
      <alignment horizontal="right" vertical="center" wrapText="1"/>
    </xf>
    <xf numFmtId="0" fontId="4" fillId="0" borderId="0" xfId="4" applyFont="1" applyFill="1" applyAlignment="1">
      <alignment horizontal="right" vertical="center" wrapText="1"/>
    </xf>
    <xf numFmtId="0" fontId="7" fillId="0" borderId="1" xfId="4" applyFont="1" applyFill="1" applyBorder="1" applyAlignment="1">
      <alignment horizontal="left"/>
    </xf>
    <xf numFmtId="3" fontId="7" fillId="0" borderId="1" xfId="5" applyNumberFormat="1" applyFont="1" applyFill="1" applyBorder="1"/>
    <xf numFmtId="3" fontId="7" fillId="0" borderId="0" xfId="5" applyNumberFormat="1" applyFont="1" applyFill="1"/>
    <xf numFmtId="166" fontId="7" fillId="0" borderId="0" xfId="5" applyNumberFormat="1" applyFont="1" applyFill="1" applyBorder="1"/>
    <xf numFmtId="167" fontId="7" fillId="0" borderId="0" xfId="5" applyNumberFormat="1" applyFont="1" applyFill="1" applyBorder="1"/>
    <xf numFmtId="3" fontId="4" fillId="0" borderId="2" xfId="5" applyNumberFormat="1" applyFont="1" applyFill="1" applyBorder="1"/>
    <xf numFmtId="3" fontId="4" fillId="0" borderId="4" xfId="5" applyNumberFormat="1" applyFont="1" applyFill="1" applyBorder="1"/>
    <xf numFmtId="166" fontId="4" fillId="0" borderId="0" xfId="5" applyNumberFormat="1" applyFont="1" applyFill="1" applyBorder="1"/>
    <xf numFmtId="166" fontId="7" fillId="0" borderId="0" xfId="5" applyNumberFormat="1" applyFont="1" applyFill="1"/>
    <xf numFmtId="3" fontId="4" fillId="0" borderId="3" xfId="4" applyNumberFormat="1" applyFont="1" applyFill="1" applyBorder="1"/>
    <xf numFmtId="0" fontId="11" fillId="0" borderId="0" xfId="0" applyFont="1" applyFill="1"/>
    <xf numFmtId="0" fontId="3" fillId="0" borderId="0" xfId="4" applyFont="1" applyFill="1"/>
    <xf numFmtId="3" fontId="11" fillId="0" borderId="0" xfId="0" applyNumberFormat="1" applyFont="1" applyFill="1"/>
    <xf numFmtId="167" fontId="11" fillId="0" borderId="0" xfId="0" applyNumberFormat="1" applyFont="1" applyFill="1"/>
    <xf numFmtId="168" fontId="11" fillId="0" borderId="0" xfId="0" applyNumberFormat="1" applyFont="1" applyFill="1"/>
    <xf numFmtId="43" fontId="11" fillId="0" borderId="0" xfId="0" applyNumberFormat="1" applyFont="1" applyFill="1"/>
    <xf numFmtId="165" fontId="7" fillId="0" borderId="4" xfId="4" applyNumberFormat="1" applyFont="1" applyFill="1" applyBorder="1" applyAlignment="1">
      <alignment horizontal="left" vertical="center"/>
    </xf>
    <xf numFmtId="166" fontId="7" fillId="0" borderId="4" xfId="6" applyNumberFormat="1" applyFont="1" applyFill="1" applyBorder="1" applyAlignment="1">
      <alignment horizontal="center" vertical="center"/>
    </xf>
    <xf numFmtId="166" fontId="7" fillId="0" borderId="4" xfId="5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/>
    </xf>
    <xf numFmtId="0" fontId="4" fillId="0" borderId="1" xfId="6" applyNumberFormat="1" applyFont="1" applyFill="1" applyBorder="1" applyAlignment="1">
      <alignment horizontal="right"/>
    </xf>
    <xf numFmtId="0" fontId="4" fillId="0" borderId="1" xfId="5" applyNumberFormat="1" applyFont="1" applyFill="1" applyBorder="1" applyAlignment="1">
      <alignment horizontal="right" vertical="top" wrapText="1"/>
    </xf>
    <xf numFmtId="0" fontId="4" fillId="0" borderId="0" xfId="4" applyFont="1" applyFill="1" applyAlignment="1" applyProtection="1">
      <alignment horizontal="left" vertical="center"/>
    </xf>
    <xf numFmtId="166" fontId="7" fillId="0" borderId="0" xfId="6" applyNumberFormat="1" applyFont="1" applyFill="1"/>
    <xf numFmtId="0" fontId="7" fillId="0" borderId="0" xfId="4" applyFont="1" applyFill="1" applyAlignment="1" applyProtection="1">
      <alignment horizontal="left" vertical="center"/>
    </xf>
    <xf numFmtId="0" fontId="7" fillId="0" borderId="0" xfId="4" applyFont="1" applyFill="1" applyAlignment="1">
      <alignment horizontal="left" vertical="center" indent="1"/>
    </xf>
    <xf numFmtId="169" fontId="11" fillId="0" borderId="0" xfId="0" applyNumberFormat="1" applyFont="1" applyFill="1"/>
    <xf numFmtId="0" fontId="7" fillId="0" borderId="0" xfId="4" applyFont="1" applyFill="1" applyBorder="1" applyAlignment="1" applyProtection="1">
      <alignment horizontal="left" vertical="center" indent="1"/>
    </xf>
    <xf numFmtId="3" fontId="7" fillId="0" borderId="4" xfId="5" applyNumberFormat="1" applyFont="1" applyFill="1" applyBorder="1" applyAlignment="1">
      <alignment horizontal="right" vertical="center"/>
    </xf>
    <xf numFmtId="0" fontId="7" fillId="0" borderId="0" xfId="4" applyFont="1" applyFill="1" applyBorder="1" applyAlignment="1">
      <alignment vertical="center"/>
    </xf>
    <xf numFmtId="3" fontId="7" fillId="0" borderId="0" xfId="6" applyNumberFormat="1" applyFont="1" applyFill="1" applyBorder="1" applyAlignment="1">
      <alignment horizontal="center" vertical="center"/>
    </xf>
    <xf numFmtId="3" fontId="7" fillId="0" borderId="0" xfId="5" applyNumberFormat="1" applyFont="1" applyFill="1" applyBorder="1" applyAlignment="1">
      <alignment horizontal="right" vertical="center" wrapText="1"/>
    </xf>
    <xf numFmtId="166" fontId="7" fillId="0" borderId="0" xfId="5" applyNumberFormat="1" applyFont="1" applyFill="1" applyBorder="1" applyAlignment="1">
      <alignment vertical="center" wrapText="1"/>
    </xf>
    <xf numFmtId="0" fontId="7" fillId="0" borderId="0" xfId="4" applyFont="1" applyFill="1" applyAlignment="1">
      <alignment horizontal="left" vertical="center" wrapText="1" indent="1"/>
    </xf>
    <xf numFmtId="0" fontId="7" fillId="0" borderId="0" xfId="4" applyFont="1" applyFill="1" applyAlignment="1">
      <alignment horizontal="left" vertical="center" indent="3"/>
    </xf>
    <xf numFmtId="0" fontId="7" fillId="0" borderId="0" xfId="4" applyFont="1" applyFill="1" applyBorder="1" applyAlignment="1">
      <alignment horizontal="left" vertical="center" indent="1"/>
    </xf>
    <xf numFmtId="3" fontId="7" fillId="0" borderId="1" xfId="5" applyNumberFormat="1" applyFont="1" applyFill="1" applyBorder="1" applyAlignment="1">
      <alignment vertical="center"/>
    </xf>
    <xf numFmtId="0" fontId="4" fillId="0" borderId="1" xfId="4" applyFont="1" applyFill="1" applyBorder="1" applyAlignment="1">
      <alignment horizontal="left" vertical="center"/>
    </xf>
    <xf numFmtId="3" fontId="4" fillId="0" borderId="1" xfId="5" applyNumberFormat="1" applyFont="1" applyFill="1" applyBorder="1"/>
    <xf numFmtId="0" fontId="7" fillId="0" borderId="0" xfId="4" applyFont="1" applyFill="1" applyBorder="1" applyAlignment="1" applyProtection="1">
      <alignment horizontal="left" vertical="center"/>
    </xf>
    <xf numFmtId="0" fontId="4" fillId="0" borderId="0" xfId="4" applyFont="1" applyFill="1" applyBorder="1" applyAlignment="1" applyProtection="1">
      <alignment horizontal="left" vertical="center"/>
    </xf>
    <xf numFmtId="3" fontId="7" fillId="0" borderId="1" xfId="5" applyNumberFormat="1" applyFont="1" applyFill="1" applyBorder="1" applyAlignment="1">
      <alignment horizontal="right" vertical="center"/>
    </xf>
    <xf numFmtId="166" fontId="4" fillId="0" borderId="1" xfId="5" applyNumberFormat="1" applyFont="1" applyFill="1" applyBorder="1"/>
    <xf numFmtId="0" fontId="4" fillId="0" borderId="2" xfId="4" applyFont="1" applyFill="1" applyBorder="1" applyAlignment="1">
      <alignment horizontal="left" vertical="center"/>
    </xf>
    <xf numFmtId="166" fontId="4" fillId="0" borderId="2" xfId="5" applyNumberFormat="1" applyFont="1" applyFill="1" applyBorder="1"/>
    <xf numFmtId="0" fontId="7" fillId="0" borderId="4" xfId="4" applyFont="1" applyFill="1" applyBorder="1" applyAlignment="1">
      <alignment horizontal="left" vertical="center"/>
    </xf>
    <xf numFmtId="0" fontId="4" fillId="0" borderId="3" xfId="4" applyFont="1" applyFill="1" applyBorder="1" applyAlignment="1">
      <alignment horizontal="left" vertical="center"/>
    </xf>
    <xf numFmtId="3" fontId="4" fillId="0" borderId="3" xfId="5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0" fillId="0" borderId="0" xfId="0" applyFont="1" applyFill="1"/>
    <xf numFmtId="0" fontId="5" fillId="0" borderId="0" xfId="0" applyFont="1" applyFill="1" applyAlignment="1">
      <alignment horizontal="center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right" wrapText="1"/>
    </xf>
    <xf numFmtId="0" fontId="9" fillId="0" borderId="0" xfId="0" applyFont="1" applyFill="1" applyAlignment="1">
      <alignment horizontal="center"/>
    </xf>
    <xf numFmtId="0" fontId="2" fillId="0" borderId="0" xfId="0" applyFont="1" applyFill="1"/>
    <xf numFmtId="0" fontId="9" fillId="0" borderId="4" xfId="0" applyFont="1" applyFill="1" applyBorder="1"/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right" wrapText="1"/>
    </xf>
    <xf numFmtId="43" fontId="9" fillId="0" borderId="0" xfId="1" applyFont="1" applyFill="1"/>
    <xf numFmtId="43" fontId="5" fillId="0" borderId="0" xfId="1" applyFont="1" applyFill="1"/>
    <xf numFmtId="166" fontId="5" fillId="0" borderId="0" xfId="1" applyNumberFormat="1" applyFont="1" applyFill="1"/>
    <xf numFmtId="0" fontId="5" fillId="0" borderId="1" xfId="0" applyFont="1" applyFill="1" applyBorder="1"/>
    <xf numFmtId="167" fontId="0" fillId="0" borderId="0" xfId="0" applyNumberFormat="1" applyFont="1" applyFill="1"/>
    <xf numFmtId="0" fontId="4" fillId="0" borderId="0" xfId="2" applyFont="1" applyFill="1" applyAlignment="1">
      <alignment horizontal="left"/>
    </xf>
    <xf numFmtId="0" fontId="4" fillId="0" borderId="3" xfId="2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/>
    </xf>
    <xf numFmtId="165" fontId="4" fillId="0" borderId="0" xfId="2" quotePrefix="1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165" fontId="6" fillId="0" borderId="0" xfId="2" applyNumberFormat="1" applyFont="1" applyFill="1" applyAlignment="1">
      <alignment horizontal="center"/>
    </xf>
    <xf numFmtId="0" fontId="4" fillId="0" borderId="2" xfId="2" applyFont="1" applyFill="1" applyBorder="1" applyAlignment="1">
      <alignment horizontal="left"/>
    </xf>
    <xf numFmtId="0" fontId="4" fillId="0" borderId="0" xfId="4" applyFont="1" applyFill="1" applyAlignment="1">
      <alignment horizontal="center"/>
    </xf>
    <xf numFmtId="165" fontId="6" fillId="0" borderId="0" xfId="4" applyNumberFormat="1" applyFont="1" applyFill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65" fontId="6" fillId="0" borderId="0" xfId="4" applyNumberFormat="1" applyFont="1" applyFill="1" applyBorder="1" applyAlignment="1">
      <alignment horizontal="center"/>
    </xf>
    <xf numFmtId="0" fontId="4" fillId="0" borderId="0" xfId="4" applyFont="1" applyFill="1" applyAlignment="1" applyProtection="1">
      <alignment horizontal="center" vertical="center"/>
    </xf>
    <xf numFmtId="165" fontId="4" fillId="0" borderId="0" xfId="4" applyNumberFormat="1" applyFont="1" applyFill="1" applyAlignment="1">
      <alignment horizontal="center" vertical="center"/>
    </xf>
    <xf numFmtId="165" fontId="6" fillId="0" borderId="0" xfId="4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</cellXfs>
  <cellStyles count="7">
    <cellStyle name="Comma" xfId="1" builtinId="3"/>
    <cellStyle name="Comma 2" xfId="3"/>
    <cellStyle name="Comma 2 2" xfId="5"/>
    <cellStyle name="Comma 3" xfId="6"/>
    <cellStyle name="Normal" xfId="0" builtinId="0"/>
    <cellStyle name="Normal 2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abSelected="1" zoomScaleNormal="100" workbookViewId="0">
      <selection sqref="A1:D1"/>
    </sheetView>
  </sheetViews>
  <sheetFormatPr defaultColWidth="9.33203125" defaultRowHeight="13.8" x14ac:dyDescent="0.25"/>
  <cols>
    <col min="1" max="1" width="46.88671875" style="10" customWidth="1"/>
    <col min="2" max="2" width="5.88671875" style="10" bestFit="1" customWidth="1"/>
    <col min="3" max="3" width="15.5546875" style="10" customWidth="1"/>
    <col min="4" max="4" width="14.33203125" style="10" bestFit="1" customWidth="1"/>
    <col min="5" max="5" width="18.109375" style="10" bestFit="1" customWidth="1"/>
    <col min="6" max="6" width="9.33203125" style="10"/>
    <col min="7" max="7" width="18.33203125" style="10" bestFit="1" customWidth="1"/>
    <col min="8" max="8" width="11" style="10" bestFit="1" customWidth="1"/>
    <col min="9" max="16384" width="9.33203125" style="10"/>
  </cols>
  <sheetData>
    <row r="1" spans="1:7" x14ac:dyDescent="0.25">
      <c r="A1" s="159" t="s">
        <v>0</v>
      </c>
      <c r="B1" s="159"/>
      <c r="C1" s="159"/>
      <c r="D1" s="159"/>
    </row>
    <row r="2" spans="1:7" x14ac:dyDescent="0.25">
      <c r="A2" s="159" t="s">
        <v>109</v>
      </c>
      <c r="B2" s="159"/>
      <c r="C2" s="159"/>
      <c r="D2" s="159"/>
    </row>
    <row r="3" spans="1:7" x14ac:dyDescent="0.25">
      <c r="A3" s="160" t="s">
        <v>110</v>
      </c>
      <c r="B3" s="161"/>
      <c r="C3" s="161"/>
      <c r="D3" s="161"/>
    </row>
    <row r="4" spans="1:7" ht="14.4" x14ac:dyDescent="0.3">
      <c r="A4" s="162" t="s">
        <v>1</v>
      </c>
      <c r="B4" s="162"/>
      <c r="C4" s="162"/>
      <c r="D4" s="162"/>
    </row>
    <row r="5" spans="1:7" x14ac:dyDescent="0.25">
      <c r="A5" s="11"/>
      <c r="B5" s="11"/>
      <c r="C5" s="11"/>
      <c r="D5" s="12"/>
    </row>
    <row r="6" spans="1:7" ht="27.6" x14ac:dyDescent="0.25">
      <c r="A6" s="13"/>
      <c r="B6" s="14" t="s">
        <v>2</v>
      </c>
      <c r="C6" s="15">
        <v>2020</v>
      </c>
      <c r="D6" s="16" t="s">
        <v>129</v>
      </c>
    </row>
    <row r="7" spans="1:7" x14ac:dyDescent="0.25">
      <c r="A7" s="163" t="s">
        <v>3</v>
      </c>
      <c r="B7" s="163"/>
      <c r="C7" s="163"/>
      <c r="D7" s="163"/>
    </row>
    <row r="8" spans="1:7" x14ac:dyDescent="0.25">
      <c r="A8" s="17" t="s">
        <v>4</v>
      </c>
      <c r="B8" s="18"/>
      <c r="C8" s="19"/>
      <c r="D8" s="18"/>
    </row>
    <row r="9" spans="1:7" x14ac:dyDescent="0.25">
      <c r="A9" s="20" t="s">
        <v>5</v>
      </c>
      <c r="B9" s="21">
        <v>5</v>
      </c>
      <c r="C9" s="19">
        <v>500274071</v>
      </c>
      <c r="D9" s="19">
        <v>367498083</v>
      </c>
    </row>
    <row r="10" spans="1:7" x14ac:dyDescent="0.25">
      <c r="A10" s="20" t="s">
        <v>6</v>
      </c>
      <c r="B10" s="21">
        <v>6</v>
      </c>
      <c r="C10" s="19">
        <v>797579592</v>
      </c>
      <c r="D10" s="19">
        <v>822024381</v>
      </c>
      <c r="G10" s="22"/>
    </row>
    <row r="11" spans="1:7" x14ac:dyDescent="0.25">
      <c r="A11" s="20" t="s">
        <v>7</v>
      </c>
      <c r="B11" s="21">
        <v>7</v>
      </c>
      <c r="C11" s="19">
        <v>30347031</v>
      </c>
      <c r="D11" s="19">
        <v>26913078</v>
      </c>
      <c r="G11" s="22"/>
    </row>
    <row r="12" spans="1:7" x14ac:dyDescent="0.25">
      <c r="A12" s="20" t="s">
        <v>8</v>
      </c>
      <c r="B12" s="21">
        <v>10.1</v>
      </c>
      <c r="C12" s="19">
        <v>102398902</v>
      </c>
      <c r="D12" s="19">
        <v>23558852</v>
      </c>
      <c r="E12" s="23"/>
      <c r="G12" s="22"/>
    </row>
    <row r="13" spans="1:7" x14ac:dyDescent="0.25">
      <c r="A13" s="13" t="s">
        <v>9</v>
      </c>
      <c r="B13" s="13"/>
      <c r="C13" s="24">
        <f>SUM(C9:C12)</f>
        <v>1430599596</v>
      </c>
      <c r="D13" s="24">
        <f>SUM(D9:D12)</f>
        <v>1239994394</v>
      </c>
    </row>
    <row r="14" spans="1:7" x14ac:dyDescent="0.25">
      <c r="A14" s="17" t="s">
        <v>10</v>
      </c>
      <c r="B14" s="18"/>
      <c r="C14" s="25"/>
      <c r="D14" s="25"/>
    </row>
    <row r="15" spans="1:7" x14ac:dyDescent="0.25">
      <c r="A15" s="20" t="s">
        <v>11</v>
      </c>
      <c r="B15" s="21">
        <v>8</v>
      </c>
      <c r="C15" s="19">
        <v>14122433</v>
      </c>
      <c r="D15" s="19">
        <v>14122433</v>
      </c>
    </row>
    <row r="16" spans="1:7" x14ac:dyDescent="0.25">
      <c r="A16" s="20" t="s">
        <v>126</v>
      </c>
      <c r="B16" s="21">
        <v>9</v>
      </c>
      <c r="C16" s="19">
        <v>526880554</v>
      </c>
      <c r="D16" s="19">
        <v>499963434</v>
      </c>
    </row>
    <row r="17" spans="1:8" x14ac:dyDescent="0.25">
      <c r="A17" s="20" t="s">
        <v>12</v>
      </c>
      <c r="B17" s="21">
        <v>10.199999999999999</v>
      </c>
      <c r="C17" s="19">
        <v>17937534</v>
      </c>
      <c r="D17" s="19">
        <v>88303262</v>
      </c>
    </row>
    <row r="18" spans="1:8" x14ac:dyDescent="0.25">
      <c r="A18" s="13" t="s">
        <v>13</v>
      </c>
      <c r="B18" s="13"/>
      <c r="C18" s="24">
        <f>SUM(C15:C17)</f>
        <v>558940521</v>
      </c>
      <c r="D18" s="24">
        <f>SUM(D15:D17)</f>
        <v>602389129</v>
      </c>
    </row>
    <row r="19" spans="1:8" ht="14.4" thickBot="1" x14ac:dyDescent="0.3">
      <c r="A19" s="157" t="s">
        <v>14</v>
      </c>
      <c r="B19" s="157"/>
      <c r="C19" s="26">
        <f>SUM(C18,C13)</f>
        <v>1989540117</v>
      </c>
      <c r="D19" s="26">
        <f>SUM(D18,D13)</f>
        <v>1842383523</v>
      </c>
    </row>
    <row r="20" spans="1:8" ht="14.4" thickTop="1" x14ac:dyDescent="0.25">
      <c r="A20" s="18"/>
      <c r="B20" s="18"/>
      <c r="C20" s="27"/>
      <c r="D20" s="28"/>
    </row>
    <row r="21" spans="1:8" x14ac:dyDescent="0.25">
      <c r="A21" s="156" t="s">
        <v>15</v>
      </c>
      <c r="B21" s="156"/>
      <c r="C21" s="156"/>
      <c r="D21" s="156"/>
    </row>
    <row r="22" spans="1:8" x14ac:dyDescent="0.25">
      <c r="A22" s="17" t="s">
        <v>16</v>
      </c>
      <c r="B22" s="18"/>
      <c r="C22" s="27"/>
      <c r="D22" s="28"/>
    </row>
    <row r="23" spans="1:8" x14ac:dyDescent="0.25">
      <c r="A23" s="18" t="s">
        <v>17</v>
      </c>
      <c r="B23" s="21">
        <v>11</v>
      </c>
      <c r="C23" s="19">
        <v>240365223</v>
      </c>
      <c r="D23" s="19">
        <v>110819461</v>
      </c>
    </row>
    <row r="24" spans="1:8" x14ac:dyDescent="0.25">
      <c r="A24" s="18" t="s">
        <v>18</v>
      </c>
      <c r="B24" s="21">
        <v>12</v>
      </c>
      <c r="C24" s="19">
        <v>3709266</v>
      </c>
      <c r="D24" s="19">
        <v>5045256</v>
      </c>
    </row>
    <row r="25" spans="1:8" x14ac:dyDescent="0.25">
      <c r="A25" s="29" t="s">
        <v>19</v>
      </c>
      <c r="B25" s="21">
        <v>13</v>
      </c>
      <c r="C25" s="19">
        <v>511067</v>
      </c>
      <c r="D25" s="19">
        <v>425469</v>
      </c>
    </row>
    <row r="26" spans="1:8" x14ac:dyDescent="0.25">
      <c r="A26" s="18" t="s">
        <v>123</v>
      </c>
      <c r="B26" s="21">
        <v>14</v>
      </c>
      <c r="C26" s="19">
        <v>29571328</v>
      </c>
      <c r="D26" s="19">
        <v>27299633</v>
      </c>
      <c r="G26" s="23"/>
      <c r="H26" s="23"/>
    </row>
    <row r="27" spans="1:8" x14ac:dyDescent="0.25">
      <c r="A27" s="13" t="s">
        <v>20</v>
      </c>
      <c r="B27" s="13"/>
      <c r="C27" s="24">
        <f>SUM(C23:C26)</f>
        <v>274156884</v>
      </c>
      <c r="D27" s="24">
        <f>SUM(D23:D26)</f>
        <v>143589819</v>
      </c>
    </row>
    <row r="28" spans="1:8" x14ac:dyDescent="0.25">
      <c r="A28" s="17" t="s">
        <v>124</v>
      </c>
      <c r="B28" s="18"/>
      <c r="C28" s="19"/>
      <c r="D28" s="25"/>
    </row>
    <row r="29" spans="1:8" x14ac:dyDescent="0.25">
      <c r="A29" s="18" t="s">
        <v>17</v>
      </c>
      <c r="B29" s="21">
        <v>11</v>
      </c>
      <c r="C29" s="19">
        <v>78729152</v>
      </c>
      <c r="D29" s="19">
        <v>78729152</v>
      </c>
    </row>
    <row r="30" spans="1:8" x14ac:dyDescent="0.25">
      <c r="A30" s="18" t="s">
        <v>21</v>
      </c>
      <c r="B30" s="21">
        <v>15</v>
      </c>
      <c r="C30" s="19">
        <v>141688599</v>
      </c>
      <c r="D30" s="19">
        <v>127790364</v>
      </c>
    </row>
    <row r="31" spans="1:8" x14ac:dyDescent="0.25">
      <c r="A31" s="13" t="s">
        <v>22</v>
      </c>
      <c r="B31" s="13"/>
      <c r="C31" s="24">
        <f>SUM(C29:C30)</f>
        <v>220417751</v>
      </c>
      <c r="D31" s="24">
        <f>SUM(D29:D30)</f>
        <v>206519516</v>
      </c>
    </row>
    <row r="32" spans="1:8" ht="14.4" thickBot="1" x14ac:dyDescent="0.3">
      <c r="A32" s="157" t="s">
        <v>23</v>
      </c>
      <c r="B32" s="157"/>
      <c r="C32" s="26">
        <f>C27+C31</f>
        <v>494574635</v>
      </c>
      <c r="D32" s="26">
        <f>D27+D31</f>
        <v>350109335</v>
      </c>
    </row>
    <row r="33" spans="1:5" ht="14.4" thickTop="1" x14ac:dyDescent="0.25">
      <c r="A33" s="30"/>
      <c r="B33" s="30"/>
      <c r="C33" s="19"/>
      <c r="D33" s="31"/>
    </row>
    <row r="34" spans="1:5" ht="14.4" customHeight="1" x14ac:dyDescent="0.25">
      <c r="A34" s="32" t="s">
        <v>24</v>
      </c>
      <c r="B34" s="33"/>
      <c r="C34" s="34">
        <f>C19-C32</f>
        <v>1494965482</v>
      </c>
      <c r="D34" s="34">
        <f>SUM(D19-D32)</f>
        <v>1492274188</v>
      </c>
    </row>
    <row r="35" spans="1:5" x14ac:dyDescent="0.25">
      <c r="A35" s="30"/>
      <c r="B35" s="30"/>
      <c r="C35" s="31"/>
      <c r="D35" s="31"/>
    </row>
    <row r="36" spans="1:5" x14ac:dyDescent="0.25">
      <c r="A36" s="156" t="s">
        <v>25</v>
      </c>
      <c r="B36" s="156"/>
      <c r="C36" s="156"/>
      <c r="D36" s="156"/>
    </row>
    <row r="37" spans="1:5" x14ac:dyDescent="0.25">
      <c r="A37" s="20" t="s">
        <v>26</v>
      </c>
      <c r="B37" s="21">
        <v>27</v>
      </c>
      <c r="C37" s="19">
        <v>411329790</v>
      </c>
      <c r="D37" s="19">
        <v>411329790</v>
      </c>
    </row>
    <row r="38" spans="1:5" x14ac:dyDescent="0.25">
      <c r="A38" s="20" t="s">
        <v>133</v>
      </c>
      <c r="B38" s="21">
        <v>28</v>
      </c>
      <c r="C38" s="19">
        <v>1083635692</v>
      </c>
      <c r="D38" s="19">
        <v>1080944398</v>
      </c>
    </row>
    <row r="39" spans="1:5" ht="14.4" thickBot="1" x14ac:dyDescent="0.3">
      <c r="A39" s="35" t="s">
        <v>114</v>
      </c>
      <c r="B39" s="36"/>
      <c r="C39" s="26">
        <f>SUM(C37:C38)</f>
        <v>1494965482</v>
      </c>
      <c r="D39" s="26">
        <f>SUM(D37:D38)</f>
        <v>1492274188</v>
      </c>
    </row>
    <row r="40" spans="1:5" ht="14.4" thickTop="1" x14ac:dyDescent="0.25">
      <c r="C40" s="23"/>
      <c r="D40" s="23"/>
    </row>
    <row r="41" spans="1:5" ht="14.4" x14ac:dyDescent="0.3">
      <c r="A41" s="158" t="s">
        <v>130</v>
      </c>
      <c r="B41" s="158"/>
      <c r="C41" s="158"/>
      <c r="D41" s="158"/>
    </row>
    <row r="43" spans="1:5" ht="14.4" x14ac:dyDescent="0.3">
      <c r="A43" s="37"/>
      <c r="B43" s="37"/>
      <c r="C43" s="38"/>
      <c r="D43" s="38"/>
    </row>
    <row r="44" spans="1:5" x14ac:dyDescent="0.25">
      <c r="C44" s="39"/>
      <c r="D44" s="39"/>
    </row>
    <row r="45" spans="1:5" x14ac:dyDescent="0.25">
      <c r="C45" s="40"/>
      <c r="D45" s="40"/>
      <c r="E45" s="40"/>
    </row>
    <row r="46" spans="1:5" x14ac:dyDescent="0.25">
      <c r="C46" s="40"/>
      <c r="D46" s="40"/>
    </row>
  </sheetData>
  <sheetProtection algorithmName="SHA-512" hashValue="yCJIh8cKBzvWtXox71HC+DpB3YH+UvdYAAw1l+yoBSENzS1vpuBaf9Cg0oQ2eY0ZDPVuEoZxNqlPDrO+UkJT3w==" saltValue="PGqccGxn5QswTV3BeqwWmw==" spinCount="100000" sheet="1" objects="1" scenarios="1" selectLockedCells="1" selectUnlockedCells="1"/>
  <customSheetViews>
    <customSheetView guid="{543BED6E-F837-4B1A-A385-66F7BB21EE64}" showPageBreaks="1" showGridLines="0" topLeftCell="A28">
      <selection activeCell="A36" sqref="A36:D36"/>
      <pageMargins left="1.5" right="1" top="1" bottom="1" header="0.31496062992126" footer="0.31496063000000002"/>
      <pageSetup scale="92" orientation="portrait" r:id="rId1"/>
      <headerFooter>
        <oddFooter>&amp;R&amp;"Arial,Regular"&amp;10 6</oddFooter>
      </headerFooter>
    </customSheetView>
    <customSheetView guid="{2E483435-9D39-42DF-BF07-C603001C2AD6}" showGridLines="0" topLeftCell="A27">
      <selection activeCell="C37" sqref="C37"/>
      <pageMargins left="1.4960629921259843" right="0.98425196850393704" top="0.98425196850393704" bottom="0.98425196850393704" header="0.31496062992125984" footer="0.31496062992125984"/>
      <pageSetup orientation="portrait" r:id="rId2"/>
    </customSheetView>
    <customSheetView guid="{959FBF27-97C7-441E-ABD3-465E9F2D1C67}" showPageBreaks="1" showGridLines="0" topLeftCell="A19">
      <selection activeCell="D30" sqref="D30"/>
      <pageMargins left="1.49606299212598" right="0.98425196850393704" top="0.98425196850393704" bottom="0.98425196850393704" header="0.31496062992126" footer="0.31496062992126"/>
      <pageSetup scale="90" orientation="portrait" r:id="rId3"/>
      <headerFooter>
        <oddFooter>&amp;R&amp;"Arial,Regular"&amp;10 5</oddFooter>
      </headerFooter>
    </customSheetView>
    <customSheetView guid="{FF2CCE5C-F012-4ACD-A8FF-123AED2E21BF}" scale="120" showPageBreaks="1" showGridLines="0" topLeftCell="A25">
      <selection activeCell="A20" sqref="A20"/>
      <pageMargins left="0.59055118110236227" right="0.39370078740157483" top="0.59055118110236227" bottom="0.39370078740157483" header="0.31496062992125984" footer="0.19685039370078741"/>
      <printOptions horizontalCentered="1"/>
      <pageSetup orientation="portrait" r:id="rId4"/>
    </customSheetView>
  </customSheetViews>
  <mergeCells count="10">
    <mergeCell ref="A21:D21"/>
    <mergeCell ref="A32:B32"/>
    <mergeCell ref="A36:D36"/>
    <mergeCell ref="A41:D41"/>
    <mergeCell ref="A1:D1"/>
    <mergeCell ref="A2:D2"/>
    <mergeCell ref="A3:D3"/>
    <mergeCell ref="A4:D4"/>
    <mergeCell ref="A7:D7"/>
    <mergeCell ref="A19:B19"/>
  </mergeCells>
  <printOptions horizontalCentered="1"/>
  <pageMargins left="1.5" right="1" top="1" bottom="1" header="0.31496062992126" footer="0.31496063000000002"/>
  <pageSetup scale="92" orientation="portrait" r:id="rId5"/>
  <headerFooter>
    <oddFooter>&amp;R&amp;"Arial,Regular"&amp;10 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zoomScaleNormal="100" workbookViewId="0">
      <selection sqref="A1:D1"/>
    </sheetView>
  </sheetViews>
  <sheetFormatPr defaultColWidth="9.33203125" defaultRowHeight="13.8" x14ac:dyDescent="0.25"/>
  <cols>
    <col min="1" max="1" width="48.33203125" style="10" customWidth="1"/>
    <col min="2" max="2" width="5.6640625" style="10" bestFit="1" customWidth="1"/>
    <col min="3" max="3" width="14.6640625" style="39" bestFit="1" customWidth="1"/>
    <col min="4" max="4" width="14.109375" style="10" bestFit="1" customWidth="1"/>
    <col min="5" max="5" width="13.5546875" style="75" bestFit="1" customWidth="1"/>
    <col min="6" max="6" width="9.33203125" style="75"/>
    <col min="7" max="7" width="9.33203125" style="10"/>
    <col min="8" max="8" width="12.33203125" style="10" bestFit="1" customWidth="1"/>
    <col min="9" max="16384" width="9.33203125" style="10"/>
  </cols>
  <sheetData>
    <row r="1" spans="1:8" x14ac:dyDescent="0.25">
      <c r="A1" s="164" t="s">
        <v>0</v>
      </c>
      <c r="B1" s="164"/>
      <c r="C1" s="164"/>
      <c r="D1" s="164"/>
    </row>
    <row r="2" spans="1:8" x14ac:dyDescent="0.25">
      <c r="A2" s="164" t="s">
        <v>111</v>
      </c>
      <c r="B2" s="164"/>
      <c r="C2" s="164"/>
      <c r="D2" s="164"/>
    </row>
    <row r="3" spans="1:8" x14ac:dyDescent="0.25">
      <c r="A3" s="164" t="s">
        <v>43</v>
      </c>
      <c r="B3" s="164"/>
      <c r="C3" s="164"/>
      <c r="D3" s="164"/>
    </row>
    <row r="4" spans="1:8" ht="14.4" x14ac:dyDescent="0.3">
      <c r="A4" s="165" t="s">
        <v>1</v>
      </c>
      <c r="B4" s="165"/>
      <c r="C4" s="165"/>
      <c r="D4" s="165"/>
    </row>
    <row r="5" spans="1:8" x14ac:dyDescent="0.25">
      <c r="A5" s="43"/>
      <c r="B5" s="43"/>
      <c r="C5" s="44"/>
      <c r="D5" s="45"/>
    </row>
    <row r="6" spans="1:8" ht="27.6" x14ac:dyDescent="0.25">
      <c r="A6" s="46"/>
      <c r="B6" s="47" t="s">
        <v>2</v>
      </c>
      <c r="C6" s="48">
        <v>2020</v>
      </c>
      <c r="D6" s="48" t="s">
        <v>112</v>
      </c>
    </row>
    <row r="7" spans="1:8" x14ac:dyDescent="0.25">
      <c r="A7" s="49" t="s">
        <v>27</v>
      </c>
      <c r="B7" s="45"/>
      <c r="C7" s="50"/>
      <c r="D7" s="45"/>
    </row>
    <row r="8" spans="1:8" x14ac:dyDescent="0.25">
      <c r="A8" s="51" t="s">
        <v>28</v>
      </c>
      <c r="B8" s="52">
        <v>16</v>
      </c>
      <c r="C8" s="53">
        <v>120729914</v>
      </c>
      <c r="D8" s="53">
        <v>130796659</v>
      </c>
      <c r="E8" s="76"/>
    </row>
    <row r="9" spans="1:8" x14ac:dyDescent="0.25">
      <c r="A9" s="46" t="s">
        <v>29</v>
      </c>
      <c r="B9" s="46"/>
      <c r="C9" s="53">
        <f>C8</f>
        <v>120729914</v>
      </c>
      <c r="D9" s="53">
        <f>D8</f>
        <v>130796659</v>
      </c>
      <c r="E9" s="54"/>
    </row>
    <row r="10" spans="1:8" x14ac:dyDescent="0.25">
      <c r="A10" s="55"/>
      <c r="B10" s="45"/>
      <c r="C10" s="56"/>
      <c r="D10" s="56"/>
    </row>
    <row r="11" spans="1:8" x14ac:dyDescent="0.25">
      <c r="A11" s="49" t="s">
        <v>115</v>
      </c>
      <c r="B11" s="45"/>
      <c r="C11" s="57"/>
      <c r="D11" s="57"/>
    </row>
    <row r="12" spans="1:8" x14ac:dyDescent="0.25">
      <c r="A12" s="51" t="s">
        <v>30</v>
      </c>
      <c r="B12" s="52">
        <v>17</v>
      </c>
      <c r="C12" s="54">
        <v>202656057</v>
      </c>
      <c r="D12" s="54">
        <v>243092060</v>
      </c>
      <c r="E12" s="76"/>
      <c r="F12" s="77"/>
    </row>
    <row r="13" spans="1:8" x14ac:dyDescent="0.25">
      <c r="A13" s="51" t="s">
        <v>31</v>
      </c>
      <c r="B13" s="52">
        <v>18</v>
      </c>
      <c r="C13" s="54">
        <v>250403878</v>
      </c>
      <c r="D13" s="54">
        <v>187856735</v>
      </c>
      <c r="E13" s="76"/>
      <c r="F13" s="77"/>
      <c r="H13" s="78"/>
    </row>
    <row r="14" spans="1:8" x14ac:dyDescent="0.25">
      <c r="A14" s="51" t="s">
        <v>32</v>
      </c>
      <c r="B14" s="52">
        <v>19</v>
      </c>
      <c r="C14" s="54">
        <v>72826821</v>
      </c>
      <c r="D14" s="54">
        <v>100514638</v>
      </c>
      <c r="E14" s="76"/>
      <c r="F14" s="77"/>
    </row>
    <row r="15" spans="1:8" x14ac:dyDescent="0.25">
      <c r="A15" s="51" t="s">
        <v>33</v>
      </c>
      <c r="B15" s="52">
        <v>20</v>
      </c>
      <c r="C15" s="54">
        <v>2710518</v>
      </c>
      <c r="D15" s="54">
        <v>6110687</v>
      </c>
      <c r="E15" s="76"/>
      <c r="F15" s="77"/>
    </row>
    <row r="16" spans="1:8" x14ac:dyDescent="0.25">
      <c r="A16" s="51" t="s">
        <v>34</v>
      </c>
      <c r="B16" s="52">
        <v>21</v>
      </c>
      <c r="C16" s="54">
        <v>45587</v>
      </c>
      <c r="D16" s="54">
        <v>62420</v>
      </c>
      <c r="E16" s="76"/>
      <c r="F16" s="77"/>
    </row>
    <row r="17" spans="1:6" x14ac:dyDescent="0.25">
      <c r="A17" s="46" t="s">
        <v>116</v>
      </c>
      <c r="B17" s="58"/>
      <c r="C17" s="59">
        <f>SUM(C12:C16)</f>
        <v>528642861</v>
      </c>
      <c r="D17" s="59">
        <f>SUM(D12:D16)</f>
        <v>537636540</v>
      </c>
      <c r="E17" s="54"/>
    </row>
    <row r="18" spans="1:6" x14ac:dyDescent="0.25">
      <c r="A18" s="60"/>
      <c r="B18" s="61"/>
      <c r="C18" s="54"/>
      <c r="D18" s="54"/>
      <c r="E18" s="54"/>
    </row>
    <row r="19" spans="1:6" x14ac:dyDescent="0.25">
      <c r="A19" s="79" t="s">
        <v>117</v>
      </c>
      <c r="B19" s="79"/>
      <c r="C19" s="53">
        <f>C9-C17</f>
        <v>-407912947</v>
      </c>
      <c r="D19" s="53">
        <f>D9-D17</f>
        <v>-406839881</v>
      </c>
      <c r="E19" s="54"/>
    </row>
    <row r="20" spans="1:6" x14ac:dyDescent="0.25">
      <c r="A20" s="80"/>
      <c r="C20" s="54"/>
      <c r="D20" s="54"/>
    </row>
    <row r="21" spans="1:6" x14ac:dyDescent="0.25">
      <c r="A21" s="63" t="s">
        <v>35</v>
      </c>
      <c r="B21" s="52">
        <v>22</v>
      </c>
      <c r="C21" s="54">
        <v>11911880</v>
      </c>
      <c r="D21" s="54">
        <v>11296685</v>
      </c>
      <c r="E21" s="76"/>
    </row>
    <row r="22" spans="1:6" x14ac:dyDescent="0.25">
      <c r="A22" s="64" t="s">
        <v>36</v>
      </c>
      <c r="B22" s="65">
        <v>23.1</v>
      </c>
      <c r="C22" s="66" t="s">
        <v>37</v>
      </c>
      <c r="D22" s="54">
        <v>4446395</v>
      </c>
      <c r="E22" s="76"/>
    </row>
    <row r="23" spans="1:6" x14ac:dyDescent="0.25">
      <c r="A23" s="67" t="s">
        <v>38</v>
      </c>
      <c r="B23" s="68">
        <v>23.2</v>
      </c>
      <c r="C23" s="53">
        <v>-65290</v>
      </c>
      <c r="D23" s="53">
        <v>-295970</v>
      </c>
      <c r="E23" s="76"/>
    </row>
    <row r="24" spans="1:6" x14ac:dyDescent="0.25">
      <c r="A24" s="10" t="s">
        <v>39</v>
      </c>
      <c r="C24" s="54">
        <f>SUM(C19:C23)</f>
        <v>-396066357</v>
      </c>
      <c r="D24" s="54">
        <f>SUM(D19:D23)</f>
        <v>-391392771</v>
      </c>
      <c r="E24" s="54"/>
    </row>
    <row r="25" spans="1:6" x14ac:dyDescent="0.25">
      <c r="A25" s="79" t="s">
        <v>40</v>
      </c>
      <c r="B25" s="79"/>
      <c r="C25" s="69" t="s">
        <v>37</v>
      </c>
      <c r="D25" s="69" t="s">
        <v>37</v>
      </c>
      <c r="E25" s="66"/>
    </row>
    <row r="26" spans="1:6" x14ac:dyDescent="0.25">
      <c r="A26" s="10" t="s">
        <v>41</v>
      </c>
      <c r="C26" s="54">
        <f>SUM(C24:C25)</f>
        <v>-396066357</v>
      </c>
      <c r="D26" s="54">
        <f>SUM(D24:D25)</f>
        <v>-391392771</v>
      </c>
      <c r="E26" s="54"/>
    </row>
    <row r="27" spans="1:6" x14ac:dyDescent="0.25">
      <c r="A27" s="79" t="s">
        <v>125</v>
      </c>
      <c r="B27" s="81">
        <v>24</v>
      </c>
      <c r="C27" s="54">
        <v>476933000</v>
      </c>
      <c r="D27" s="54">
        <v>401370000</v>
      </c>
      <c r="E27" s="70"/>
      <c r="F27" s="71"/>
    </row>
    <row r="28" spans="1:6" s="80" customFormat="1" ht="14.4" thickBot="1" x14ac:dyDescent="0.3">
      <c r="A28" s="82" t="s">
        <v>118</v>
      </c>
      <c r="B28" s="82"/>
      <c r="C28" s="73">
        <f>SUM(C26:C27)</f>
        <v>80866643</v>
      </c>
      <c r="D28" s="73">
        <f>SUM(D26:D27)</f>
        <v>9977229</v>
      </c>
      <c r="E28" s="74"/>
      <c r="F28" s="83"/>
    </row>
    <row r="29" spans="1:6" ht="14.4" thickTop="1" x14ac:dyDescent="0.25"/>
    <row r="30" spans="1:6" ht="14.4" x14ac:dyDescent="0.3">
      <c r="A30" s="158" t="s">
        <v>130</v>
      </c>
      <c r="B30" s="158"/>
      <c r="C30" s="158"/>
      <c r="D30" s="158"/>
    </row>
  </sheetData>
  <sheetProtection algorithmName="SHA-512" hashValue="dTfFcvsFp8FaQA/0/W9pGXTI8ZQiH0AY5k3Zvx1jUqaTOCs9/T4WSp7inKIo/hq/47ZtacxvaB/PGSBXUiMvaA==" saltValue="GEj8Q7rW5QiojHpE3B2wLg==" spinCount="100000" sheet="1" objects="1" scenarios="1" selectLockedCells="1" selectUnlockedCells="1"/>
  <customSheetViews>
    <customSheetView guid="{543BED6E-F837-4B1A-A385-66F7BB21EE64}" showPageBreaks="1" showGridLines="0" topLeftCell="A29">
      <selection activeCell="A36" sqref="A36:D36"/>
      <pageMargins left="1.25984251968504" right="0.98425196850393704" top="0.984251969" bottom="0.98425196850393704" header="0.31496062992126" footer="0.31496063000000002"/>
      <pageSetup scale="96" orientation="portrait" r:id="rId1"/>
      <headerFooter>
        <oddFooter>&amp;R&amp;"Arial,Regular"&amp;10 7</oddFooter>
      </headerFooter>
    </customSheetView>
    <customSheetView guid="{2E483435-9D39-42DF-BF07-C603001C2AD6}" showGridLines="0" topLeftCell="A10">
      <selection activeCell="H23" sqref="H23"/>
      <pageMargins left="1.2598425196850394" right="0.98425196850393704" top="0.98425196850393704" bottom="0.98425196850393704" header="0.31496062992125984" footer="0.31496062992125984"/>
      <pageSetup orientation="portrait" r:id="rId2"/>
    </customSheetView>
    <customSheetView guid="{959FBF27-97C7-441E-ABD3-465E9F2D1C67}" showPageBreaks="1" showGridLines="0" topLeftCell="A10">
      <selection activeCell="B25" sqref="B25"/>
      <pageMargins left="1.25984251968504" right="0.98425196850393704" top="0.98425196850393704" bottom="0.98425196850393704" header="0.31496062992126" footer="0.31496062992126"/>
      <pageSetup scale="95" orientation="portrait" r:id="rId3"/>
      <headerFooter>
        <oddFooter>&amp;R&amp;"Arial,Regular"&amp;10 6</oddFooter>
      </headerFooter>
    </customSheetView>
    <customSheetView guid="{FF2CCE5C-F012-4ACD-A8FF-123AED2E21BF}" scale="120" showPageBreaks="1" showGridLines="0">
      <selection activeCell="D29" sqref="D29"/>
      <pageMargins left="1.2598425196850394" right="0.98425196850393704" top="0.98425196850393704" bottom="0.98425196850393704" header="0.31496062992125984" footer="0.31496062992125984"/>
      <pageSetup scale="95" orientation="portrait" r:id="rId4"/>
    </customSheetView>
  </customSheetViews>
  <mergeCells count="5">
    <mergeCell ref="A1:D1"/>
    <mergeCell ref="A2:D2"/>
    <mergeCell ref="A3:D3"/>
    <mergeCell ref="A4:D4"/>
    <mergeCell ref="A30:D30"/>
  </mergeCells>
  <printOptions horizontalCentered="1"/>
  <pageMargins left="1.25984251968504" right="0.98425196850393704" top="0.984251969" bottom="0.98425196850393704" header="0.31496062992126" footer="0.31496063000000002"/>
  <pageSetup scale="96" orientation="portrait" r:id="rId5"/>
  <headerFooter>
    <oddFooter>&amp;R&amp;"Arial,Regular"&amp;10 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zoomScaleNormal="100" workbookViewId="0">
      <selection sqref="A1:D1"/>
    </sheetView>
  </sheetViews>
  <sheetFormatPr defaultColWidth="8.6640625" defaultRowHeight="14.4" x14ac:dyDescent="0.3"/>
  <cols>
    <col min="1" max="1" width="50.109375" style="99" customWidth="1"/>
    <col min="2" max="2" width="17" style="99" customWidth="1"/>
    <col min="3" max="3" width="14.44140625" style="99" customWidth="1"/>
    <col min="4" max="4" width="14.33203125" style="99" customWidth="1"/>
    <col min="5" max="5" width="12.6640625" style="99" bestFit="1" customWidth="1"/>
    <col min="6" max="6" width="8.6640625" style="99"/>
    <col min="7" max="7" width="16.33203125" style="99" bestFit="1" customWidth="1"/>
    <col min="8" max="16384" width="8.6640625" style="99"/>
  </cols>
  <sheetData>
    <row r="1" spans="1:7" x14ac:dyDescent="0.3">
      <c r="A1" s="166" t="s">
        <v>0</v>
      </c>
      <c r="B1" s="166"/>
      <c r="C1" s="166"/>
      <c r="D1" s="166"/>
    </row>
    <row r="2" spans="1:7" x14ac:dyDescent="0.3">
      <c r="A2" s="166" t="s">
        <v>42</v>
      </c>
      <c r="B2" s="166"/>
      <c r="C2" s="166"/>
      <c r="D2" s="166"/>
    </row>
    <row r="3" spans="1:7" x14ac:dyDescent="0.3">
      <c r="A3" s="166" t="s">
        <v>43</v>
      </c>
      <c r="B3" s="167"/>
      <c r="C3" s="167"/>
      <c r="D3" s="167"/>
    </row>
    <row r="4" spans="1:7" x14ac:dyDescent="0.3">
      <c r="A4" s="168" t="s">
        <v>44</v>
      </c>
      <c r="B4" s="168"/>
      <c r="C4" s="168"/>
      <c r="D4" s="168"/>
    </row>
    <row r="5" spans="1:7" x14ac:dyDescent="0.3">
      <c r="A5" s="84"/>
      <c r="B5" s="84"/>
      <c r="C5" s="84"/>
      <c r="D5" s="84"/>
    </row>
    <row r="6" spans="1:7" ht="28.2" x14ac:dyDescent="0.3">
      <c r="A6" s="85"/>
      <c r="B6" s="86" t="s">
        <v>127</v>
      </c>
      <c r="C6" s="86" t="s">
        <v>45</v>
      </c>
      <c r="D6" s="86"/>
    </row>
    <row r="7" spans="1:7" x14ac:dyDescent="0.3">
      <c r="A7" s="100"/>
      <c r="B7" s="87" t="s">
        <v>119</v>
      </c>
      <c r="C7" s="87" t="s">
        <v>47</v>
      </c>
      <c r="D7" s="88" t="s">
        <v>46</v>
      </c>
    </row>
    <row r="8" spans="1:7" x14ac:dyDescent="0.3">
      <c r="A8" s="89" t="s">
        <v>48</v>
      </c>
      <c r="B8" s="90">
        <v>1057071620</v>
      </c>
      <c r="C8" s="90">
        <v>411329790</v>
      </c>
      <c r="D8" s="90">
        <f>SUM(B8:C8)</f>
        <v>1468401410</v>
      </c>
      <c r="G8" s="101"/>
    </row>
    <row r="9" spans="1:7" x14ac:dyDescent="0.3">
      <c r="A9" s="1" t="s">
        <v>49</v>
      </c>
      <c r="B9" s="91"/>
      <c r="C9" s="91"/>
      <c r="D9" s="91"/>
    </row>
    <row r="10" spans="1:7" x14ac:dyDescent="0.3">
      <c r="A10" s="2" t="s">
        <v>50</v>
      </c>
      <c r="B10" s="91"/>
      <c r="C10" s="91"/>
      <c r="D10" s="91"/>
    </row>
    <row r="11" spans="1:7" x14ac:dyDescent="0.3">
      <c r="A11" s="3" t="s">
        <v>51</v>
      </c>
      <c r="B11" s="93">
        <v>9977229</v>
      </c>
      <c r="C11" s="92">
        <v>0</v>
      </c>
      <c r="D11" s="93">
        <f>SUM(B11:C11)</f>
        <v>9977229</v>
      </c>
      <c r="G11" s="102"/>
    </row>
    <row r="12" spans="1:7" x14ac:dyDescent="0.3">
      <c r="A12" s="3" t="s">
        <v>132</v>
      </c>
      <c r="B12" s="93">
        <v>13895549</v>
      </c>
      <c r="C12" s="92">
        <v>0</v>
      </c>
      <c r="D12" s="93">
        <f>SUM(B12:C12)</f>
        <v>13895549</v>
      </c>
    </row>
    <row r="13" spans="1:7" x14ac:dyDescent="0.3">
      <c r="A13" s="4" t="s">
        <v>52</v>
      </c>
      <c r="B13" s="94"/>
      <c r="C13" s="94"/>
      <c r="D13" s="94"/>
      <c r="G13" s="101"/>
    </row>
    <row r="14" spans="1:7" x14ac:dyDescent="0.3">
      <c r="A14" s="5" t="s">
        <v>53</v>
      </c>
      <c r="B14" s="95">
        <f>SUM(B8:B12)</f>
        <v>1080944398</v>
      </c>
      <c r="C14" s="95">
        <f>SUM(C8:C12)</f>
        <v>411329790</v>
      </c>
      <c r="D14" s="95">
        <f>SUM(D8:D12)</f>
        <v>1492274188</v>
      </c>
      <c r="G14" s="103"/>
    </row>
    <row r="15" spans="1:7" x14ac:dyDescent="0.3">
      <c r="A15" s="6"/>
      <c r="B15" s="96"/>
      <c r="C15" s="96"/>
      <c r="D15" s="96"/>
      <c r="G15" s="104"/>
    </row>
    <row r="16" spans="1:7" x14ac:dyDescent="0.3">
      <c r="A16" s="1" t="s">
        <v>54</v>
      </c>
      <c r="B16" s="100"/>
      <c r="C16" s="100"/>
      <c r="D16" s="100"/>
    </row>
    <row r="17" spans="1:7" x14ac:dyDescent="0.3">
      <c r="A17" s="2" t="s">
        <v>50</v>
      </c>
      <c r="B17" s="100"/>
      <c r="C17" s="100"/>
      <c r="D17" s="100"/>
    </row>
    <row r="18" spans="1:7" x14ac:dyDescent="0.3">
      <c r="A18" s="3" t="s">
        <v>131</v>
      </c>
      <c r="B18" s="91">
        <v>80866643</v>
      </c>
      <c r="C18" s="92">
        <v>0</v>
      </c>
      <c r="D18" s="93">
        <f>SUM(B18:C18)</f>
        <v>80866643</v>
      </c>
    </row>
    <row r="19" spans="1:7" x14ac:dyDescent="0.3">
      <c r="A19" s="3" t="s">
        <v>132</v>
      </c>
      <c r="B19" s="97">
        <v>-78175349</v>
      </c>
      <c r="C19" s="92">
        <v>0</v>
      </c>
      <c r="D19" s="93">
        <f>SUM(B19:C19)</f>
        <v>-78175349</v>
      </c>
    </row>
    <row r="20" spans="1:7" ht="15" thickBot="1" x14ac:dyDescent="0.35">
      <c r="A20" s="7" t="s">
        <v>55</v>
      </c>
      <c r="B20" s="98">
        <f>SUM(B14:B19)</f>
        <v>1083635692</v>
      </c>
      <c r="C20" s="98">
        <f>SUM(C14:C19)</f>
        <v>411329790</v>
      </c>
      <c r="D20" s="98">
        <f>SUM(D14:D19)</f>
        <v>1494965482</v>
      </c>
      <c r="G20" s="101"/>
    </row>
    <row r="21" spans="1:7" ht="15" thickTop="1" x14ac:dyDescent="0.3">
      <c r="G21" s="101"/>
    </row>
    <row r="22" spans="1:7" x14ac:dyDescent="0.3">
      <c r="A22" s="158" t="s">
        <v>130</v>
      </c>
      <c r="B22" s="158"/>
      <c r="C22" s="158"/>
      <c r="D22" s="158"/>
      <c r="E22" s="104"/>
    </row>
    <row r="23" spans="1:7" x14ac:dyDescent="0.3">
      <c r="G23" s="101"/>
    </row>
    <row r="24" spans="1:7" x14ac:dyDescent="0.3">
      <c r="D24" s="101"/>
    </row>
    <row r="25" spans="1:7" x14ac:dyDescent="0.3">
      <c r="D25" s="101"/>
    </row>
  </sheetData>
  <sheetProtection algorithmName="SHA-512" hashValue="jfA5osT7qOguIStu4UOuLvrZuKY/vpfQKeXMkE8tl1tgrW3/SKmMqTUBV7+xdo7Q4gQA0/xbIo+2OWzktvjPbA==" saltValue="cQJ5fEAbrNJHYRzadwFWiQ==" spinCount="100000" sheet="1" objects="1" scenarios="1" selectLockedCells="1" selectUnlockedCells="1"/>
  <customSheetViews>
    <customSheetView guid="{543BED6E-F837-4B1A-A385-66F7BB21EE64}" showPageBreaks="1" showGridLines="0">
      <selection activeCell="A36" sqref="A36:D36"/>
      <pageMargins left="1.14173228346457" right="0.98425196850393704" top="0.984251969" bottom="0.98425196850393704" header="0.31496062992126" footer="0.31496063000000002"/>
      <pageSetup scale="84" orientation="portrait" r:id="rId1"/>
      <headerFooter>
        <oddFooter>&amp;R8</oddFooter>
      </headerFooter>
    </customSheetView>
    <customSheetView guid="{2E483435-9D39-42DF-BF07-C603001C2AD6}" scale="110" showGridLines="0" topLeftCell="A5">
      <selection activeCell="E16" sqref="E16"/>
      <pageMargins left="1.1417322834645669" right="0.98425196850393704" top="0.98425196850393704" bottom="0.98425196850393704" header="0.31496062992125984" footer="0.31496062992125984"/>
      <pageSetup orientation="portrait" r:id="rId2"/>
    </customSheetView>
    <customSheetView guid="{959FBF27-97C7-441E-ABD3-465E9F2D1C67}" scale="110" showPageBreaks="1" showGridLines="0">
      <selection activeCell="E14" sqref="E14"/>
      <pageMargins left="1.14173228346457" right="0.98425196850393704" top="0.98425196850393704" bottom="0.98425196850393704" header="0.31496062992126" footer="0.31496062992126"/>
      <pageSetup orientation="portrait" r:id="rId3"/>
      <headerFooter>
        <oddFooter>&amp;R&amp;"Arial,Regular"&amp;10 7</oddFooter>
      </headerFooter>
    </customSheetView>
    <customSheetView guid="{FF2CCE5C-F012-4ACD-A8FF-123AED2E21BF}" scale="120" showPageBreaks="1" showGridLines="0">
      <selection activeCell="C12" sqref="C12:C13"/>
      <pageMargins left="1.1417322834645669" right="0.98425196850393704" top="0.98425196850393704" bottom="0.98425196850393704" header="0.31496062992125984" footer="0.31496062992125984"/>
      <pageSetup scale="95" orientation="portrait" r:id="rId4"/>
    </customSheetView>
  </customSheetViews>
  <mergeCells count="5">
    <mergeCell ref="A1:D1"/>
    <mergeCell ref="A2:D2"/>
    <mergeCell ref="A3:D3"/>
    <mergeCell ref="A4:D4"/>
    <mergeCell ref="A22:D22"/>
  </mergeCells>
  <printOptions horizontalCentered="1"/>
  <pageMargins left="1.14173228346457" right="0.98425196850393704" top="0.984251969" bottom="0.98425196850393704" header="0.31496062992126" footer="0.31496063000000002"/>
  <pageSetup scale="84" orientation="portrait" r:id="rId5"/>
  <headerFooter>
    <oddFooter>&amp;R8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showGridLines="0" zoomScaleNormal="100" workbookViewId="0">
      <selection sqref="A1:C1"/>
    </sheetView>
  </sheetViews>
  <sheetFormatPr defaultColWidth="8.6640625" defaultRowHeight="14.4" x14ac:dyDescent="0.3"/>
  <cols>
    <col min="1" max="1" width="48.44140625" style="99" customWidth="1"/>
    <col min="2" max="3" width="16.44140625" style="99" bestFit="1" customWidth="1"/>
    <col min="4" max="4" width="8.6640625" style="99"/>
    <col min="5" max="5" width="16.33203125" style="99" bestFit="1" customWidth="1"/>
    <col min="6" max="6" width="15.109375" style="99" customWidth="1"/>
    <col min="7" max="16384" width="8.6640625" style="99"/>
  </cols>
  <sheetData>
    <row r="1" spans="1:6" x14ac:dyDescent="0.3">
      <c r="A1" s="169" t="s">
        <v>0</v>
      </c>
      <c r="B1" s="169"/>
      <c r="C1" s="169"/>
    </row>
    <row r="2" spans="1:6" x14ac:dyDescent="0.3">
      <c r="A2" s="169" t="s">
        <v>56</v>
      </c>
      <c r="B2" s="169"/>
      <c r="C2" s="169"/>
    </row>
    <row r="3" spans="1:6" x14ac:dyDescent="0.3">
      <c r="A3" s="170" t="s">
        <v>43</v>
      </c>
      <c r="B3" s="170"/>
      <c r="C3" s="170"/>
    </row>
    <row r="4" spans="1:6" x14ac:dyDescent="0.3">
      <c r="A4" s="171" t="s">
        <v>1</v>
      </c>
      <c r="B4" s="171"/>
      <c r="C4" s="171"/>
    </row>
    <row r="5" spans="1:6" x14ac:dyDescent="0.3">
      <c r="A5" s="105"/>
      <c r="B5" s="106"/>
      <c r="C5" s="107"/>
    </row>
    <row r="6" spans="1:6" ht="28.95" customHeight="1" x14ac:dyDescent="0.3">
      <c r="A6" s="108"/>
      <c r="B6" s="109">
        <v>2020</v>
      </c>
      <c r="C6" s="110" t="s">
        <v>113</v>
      </c>
    </row>
    <row r="7" spans="1:6" x14ac:dyDescent="0.3">
      <c r="A7" s="111" t="s">
        <v>57</v>
      </c>
      <c r="B7" s="112"/>
      <c r="C7" s="45"/>
    </row>
    <row r="8" spans="1:6" x14ac:dyDescent="0.3">
      <c r="A8" s="113" t="s">
        <v>58</v>
      </c>
      <c r="B8" s="112"/>
      <c r="C8" s="45"/>
    </row>
    <row r="9" spans="1:6" x14ac:dyDescent="0.3">
      <c r="A9" s="114" t="s">
        <v>59</v>
      </c>
      <c r="B9" s="9">
        <v>706664904</v>
      </c>
      <c r="C9" s="9">
        <v>748087268</v>
      </c>
      <c r="E9" s="115"/>
      <c r="F9" s="115"/>
    </row>
    <row r="10" spans="1:6" x14ac:dyDescent="0.3">
      <c r="A10" s="114" t="s">
        <v>60</v>
      </c>
      <c r="B10" s="9">
        <v>476933000</v>
      </c>
      <c r="C10" s="9">
        <v>401370000</v>
      </c>
      <c r="E10" s="115"/>
      <c r="F10" s="115"/>
    </row>
    <row r="11" spans="1:6" x14ac:dyDescent="0.3">
      <c r="A11" s="114" t="s">
        <v>61</v>
      </c>
      <c r="B11" s="9">
        <v>217876207</v>
      </c>
      <c r="C11" s="9">
        <v>187315147</v>
      </c>
      <c r="E11" s="115"/>
      <c r="F11" s="115"/>
    </row>
    <row r="12" spans="1:6" x14ac:dyDescent="0.3">
      <c r="A12" s="114" t="s">
        <v>62</v>
      </c>
      <c r="B12" s="9">
        <v>103402702</v>
      </c>
      <c r="C12" s="9">
        <v>121412296</v>
      </c>
      <c r="E12" s="115"/>
      <c r="F12" s="115"/>
    </row>
    <row r="13" spans="1:6" x14ac:dyDescent="0.3">
      <c r="A13" s="114" t="s">
        <v>63</v>
      </c>
      <c r="B13" s="9">
        <v>77617999</v>
      </c>
      <c r="C13" s="9">
        <v>82705670</v>
      </c>
      <c r="E13" s="115"/>
      <c r="F13" s="115"/>
    </row>
    <row r="14" spans="1:6" x14ac:dyDescent="0.3">
      <c r="A14" s="114" t="s">
        <v>64</v>
      </c>
      <c r="B14" s="9">
        <v>17094073</v>
      </c>
      <c r="C14" s="9">
        <v>27599397</v>
      </c>
      <c r="E14" s="115"/>
      <c r="F14" s="115"/>
    </row>
    <row r="15" spans="1:6" x14ac:dyDescent="0.3">
      <c r="A15" s="114" t="s">
        <v>65</v>
      </c>
      <c r="B15" s="9">
        <v>3179419</v>
      </c>
      <c r="C15" s="9">
        <v>7187538</v>
      </c>
      <c r="E15" s="115"/>
      <c r="F15" s="115"/>
    </row>
    <row r="16" spans="1:6" x14ac:dyDescent="0.3">
      <c r="A16" s="116" t="s">
        <v>66</v>
      </c>
      <c r="B16" s="117">
        <v>1611444</v>
      </c>
      <c r="C16" s="117">
        <v>4064280</v>
      </c>
      <c r="E16" s="115"/>
      <c r="F16" s="115"/>
    </row>
    <row r="17" spans="1:6" x14ac:dyDescent="0.3">
      <c r="A17" s="108" t="s">
        <v>67</v>
      </c>
      <c r="B17" s="117">
        <f>SUM(B9:B16)</f>
        <v>1604379748</v>
      </c>
      <c r="C17" s="117">
        <f>SUM(C9:C16)</f>
        <v>1579741596</v>
      </c>
      <c r="E17" s="115"/>
      <c r="F17" s="115"/>
    </row>
    <row r="18" spans="1:6" x14ac:dyDescent="0.3">
      <c r="A18" s="118" t="s">
        <v>68</v>
      </c>
      <c r="B18" s="119"/>
      <c r="C18" s="120"/>
      <c r="E18" s="115"/>
      <c r="F18" s="115"/>
    </row>
    <row r="19" spans="1:6" x14ac:dyDescent="0.3">
      <c r="A19" s="114" t="s">
        <v>69</v>
      </c>
      <c r="B19" s="9">
        <v>812945938</v>
      </c>
      <c r="C19" s="9">
        <v>809143072</v>
      </c>
      <c r="D19" s="121"/>
      <c r="E19" s="115"/>
      <c r="F19" s="115"/>
    </row>
    <row r="20" spans="1:6" x14ac:dyDescent="0.3">
      <c r="A20" s="122" t="s">
        <v>70</v>
      </c>
      <c r="B20" s="9">
        <v>326042034</v>
      </c>
      <c r="C20" s="9">
        <v>340230515</v>
      </c>
      <c r="E20" s="115"/>
      <c r="F20" s="115"/>
    </row>
    <row r="21" spans="1:6" x14ac:dyDescent="0.3">
      <c r="A21" s="122" t="s">
        <v>71</v>
      </c>
      <c r="B21" s="9">
        <v>141969748</v>
      </c>
      <c r="C21" s="9">
        <v>236887250</v>
      </c>
      <c r="E21" s="115"/>
      <c r="F21" s="115"/>
    </row>
    <row r="22" spans="1:6" x14ac:dyDescent="0.3">
      <c r="A22" s="114" t="s">
        <v>120</v>
      </c>
      <c r="B22" s="9"/>
      <c r="C22" s="9"/>
    </row>
    <row r="23" spans="1:6" x14ac:dyDescent="0.3">
      <c r="A23" s="123" t="s">
        <v>72</v>
      </c>
      <c r="B23" s="9">
        <v>74593422</v>
      </c>
      <c r="C23" s="9">
        <v>84410884</v>
      </c>
      <c r="E23" s="115"/>
      <c r="F23" s="115"/>
    </row>
    <row r="24" spans="1:6" x14ac:dyDescent="0.3">
      <c r="A24" s="114" t="s">
        <v>73</v>
      </c>
      <c r="B24" s="9">
        <v>43961544</v>
      </c>
      <c r="C24" s="9">
        <v>20431909</v>
      </c>
      <c r="E24" s="115"/>
      <c r="F24" s="115"/>
    </row>
    <row r="25" spans="1:6" x14ac:dyDescent="0.3">
      <c r="A25" s="114" t="s">
        <v>74</v>
      </c>
      <c r="B25" s="9">
        <v>20143036</v>
      </c>
      <c r="C25" s="9">
        <v>17454621</v>
      </c>
      <c r="E25" s="115"/>
      <c r="F25" s="115"/>
    </row>
    <row r="26" spans="1:6" x14ac:dyDescent="0.3">
      <c r="A26" s="114" t="s">
        <v>75</v>
      </c>
      <c r="B26" s="9">
        <v>9053530</v>
      </c>
      <c r="C26" s="9">
        <v>31987362</v>
      </c>
      <c r="E26" s="115"/>
      <c r="F26" s="115"/>
    </row>
    <row r="27" spans="1:6" x14ac:dyDescent="0.3">
      <c r="A27" s="114" t="s">
        <v>76</v>
      </c>
      <c r="B27" s="9">
        <v>1706211</v>
      </c>
      <c r="C27" s="9">
        <v>7102629</v>
      </c>
      <c r="E27" s="115"/>
      <c r="F27" s="115"/>
    </row>
    <row r="28" spans="1:6" x14ac:dyDescent="0.3">
      <c r="A28" s="124" t="s">
        <v>77</v>
      </c>
      <c r="B28" s="9">
        <v>253375</v>
      </c>
      <c r="C28" s="9">
        <v>12733869</v>
      </c>
      <c r="E28" s="115"/>
      <c r="F28" s="115"/>
    </row>
    <row r="29" spans="1:6" x14ac:dyDescent="0.3">
      <c r="A29" s="108" t="s">
        <v>78</v>
      </c>
      <c r="B29" s="125">
        <f>SUM(B19:B28)</f>
        <v>1430668838</v>
      </c>
      <c r="C29" s="125">
        <f>SUM(C19:C28)</f>
        <v>1560382111</v>
      </c>
      <c r="E29" s="115"/>
      <c r="F29" s="115"/>
    </row>
    <row r="30" spans="1:6" x14ac:dyDescent="0.3">
      <c r="A30" s="126" t="s">
        <v>79</v>
      </c>
      <c r="B30" s="127">
        <f>B17-B29</f>
        <v>173710910</v>
      </c>
      <c r="C30" s="127">
        <f>C17-C29</f>
        <v>19359485</v>
      </c>
      <c r="D30" s="80"/>
      <c r="E30" s="115"/>
      <c r="F30" s="115"/>
    </row>
    <row r="31" spans="1:6" x14ac:dyDescent="0.3">
      <c r="A31" s="128"/>
      <c r="B31" s="119"/>
      <c r="C31" s="120"/>
      <c r="E31" s="115"/>
      <c r="F31" s="115"/>
    </row>
    <row r="32" spans="1:6" x14ac:dyDescent="0.3">
      <c r="A32" s="129" t="s">
        <v>80</v>
      </c>
      <c r="B32" s="119"/>
      <c r="C32" s="8"/>
      <c r="E32" s="115"/>
      <c r="F32" s="115"/>
    </row>
    <row r="33" spans="1:6" x14ac:dyDescent="0.3">
      <c r="A33" s="128" t="s">
        <v>58</v>
      </c>
      <c r="B33" s="119"/>
      <c r="C33" s="8"/>
      <c r="E33" s="115"/>
      <c r="F33" s="115"/>
    </row>
    <row r="34" spans="1:6" x14ac:dyDescent="0.3">
      <c r="A34" s="116" t="s">
        <v>81</v>
      </c>
      <c r="B34" s="9" t="s">
        <v>37</v>
      </c>
      <c r="C34" s="9">
        <v>190750</v>
      </c>
      <c r="E34" s="115"/>
      <c r="F34" s="115"/>
    </row>
    <row r="35" spans="1:6" x14ac:dyDescent="0.3">
      <c r="A35" s="116" t="s">
        <v>82</v>
      </c>
      <c r="B35" s="9">
        <v>11374</v>
      </c>
      <c r="C35" s="9" t="s">
        <v>37</v>
      </c>
      <c r="E35" s="115"/>
      <c r="F35" s="115"/>
    </row>
    <row r="36" spans="1:6" x14ac:dyDescent="0.3">
      <c r="A36" s="108" t="s">
        <v>67</v>
      </c>
      <c r="B36" s="130">
        <f>SUM(B34:B35)</f>
        <v>11374</v>
      </c>
      <c r="C36" s="130">
        <f>SUM(C34:C35)</f>
        <v>190750</v>
      </c>
      <c r="E36" s="115"/>
      <c r="F36" s="115"/>
    </row>
    <row r="37" spans="1:6" x14ac:dyDescent="0.3">
      <c r="A37" s="128" t="s">
        <v>68</v>
      </c>
      <c r="B37" s="119"/>
      <c r="C37" s="8"/>
      <c r="E37" s="115"/>
      <c r="F37" s="115"/>
    </row>
    <row r="38" spans="1:6" x14ac:dyDescent="0.3">
      <c r="A38" s="114" t="s">
        <v>128</v>
      </c>
      <c r="B38" s="9">
        <v>40946296</v>
      </c>
      <c r="C38" s="9">
        <v>65496071</v>
      </c>
      <c r="E38" s="115"/>
      <c r="F38" s="115"/>
    </row>
    <row r="39" spans="1:6" x14ac:dyDescent="0.3">
      <c r="A39" s="108" t="s">
        <v>78</v>
      </c>
      <c r="B39" s="130">
        <f>SUM(B38:B38)</f>
        <v>40946296</v>
      </c>
      <c r="C39" s="130">
        <f>SUM(C38:C38)</f>
        <v>65496071</v>
      </c>
      <c r="E39" s="115"/>
      <c r="F39" s="115"/>
    </row>
    <row r="40" spans="1:6" x14ac:dyDescent="0.3">
      <c r="A40" s="126" t="s">
        <v>83</v>
      </c>
      <c r="B40" s="131">
        <f>B36-B39</f>
        <v>-40934922</v>
      </c>
      <c r="C40" s="131">
        <f>C36-C39</f>
        <v>-65305321</v>
      </c>
      <c r="E40" s="115"/>
      <c r="F40" s="115"/>
    </row>
    <row r="41" spans="1:6" x14ac:dyDescent="0.3">
      <c r="A41" s="132" t="s">
        <v>84</v>
      </c>
      <c r="B41" s="94">
        <f>B30+B40</f>
        <v>132775988</v>
      </c>
      <c r="C41" s="133">
        <f>C30+C40</f>
        <v>-45945836</v>
      </c>
      <c r="E41" s="115"/>
      <c r="F41" s="115"/>
    </row>
    <row r="42" spans="1:6" x14ac:dyDescent="0.3">
      <c r="A42" s="134" t="s">
        <v>85</v>
      </c>
      <c r="B42" s="9">
        <f>C43</f>
        <v>367498083</v>
      </c>
      <c r="C42" s="9">
        <v>413443919</v>
      </c>
      <c r="E42" s="115"/>
      <c r="F42" s="115"/>
    </row>
    <row r="43" spans="1:6" ht="15" thickBot="1" x14ac:dyDescent="0.35">
      <c r="A43" s="135" t="s">
        <v>86</v>
      </c>
      <c r="B43" s="136">
        <f>B41+B42</f>
        <v>500274071</v>
      </c>
      <c r="C43" s="136">
        <f>C41+C42</f>
        <v>367498083</v>
      </c>
    </row>
    <row r="44" spans="1:6" ht="15" thickTop="1" x14ac:dyDescent="0.3">
      <c r="B44" s="112"/>
      <c r="C44" s="112"/>
    </row>
    <row r="45" spans="1:6" x14ac:dyDescent="0.3">
      <c r="A45" s="158" t="s">
        <v>130</v>
      </c>
      <c r="B45" s="158"/>
      <c r="C45" s="158"/>
      <c r="D45" s="137"/>
    </row>
    <row r="46" spans="1:6" x14ac:dyDescent="0.3">
      <c r="A46" s="138"/>
      <c r="B46" s="138"/>
      <c r="C46" s="138"/>
    </row>
    <row r="47" spans="1:6" x14ac:dyDescent="0.3">
      <c r="B47" s="101"/>
      <c r="C47" s="101"/>
    </row>
    <row r="50" spans="1:3" x14ac:dyDescent="0.3">
      <c r="A50" s="139"/>
      <c r="B50" s="140"/>
      <c r="C50" s="140"/>
    </row>
    <row r="51" spans="1:3" x14ac:dyDescent="0.3">
      <c r="A51" s="138"/>
      <c r="B51" s="141"/>
      <c r="C51" s="141"/>
    </row>
    <row r="53" spans="1:3" x14ac:dyDescent="0.3">
      <c r="C53" s="101"/>
    </row>
  </sheetData>
  <sheetProtection algorithmName="SHA-512" hashValue="uyL12xU+s/aUCMYP86U/BZ2SuV8aV2KLBJux8+BFExOf4mdRDD7R3dBxgiIPWLMUhwzzFJDOSkajnAabswzblg==" saltValue="MAwaHo7exkAqKx/j0NyC5g==" spinCount="100000" sheet="1" objects="1" scenarios="1" selectLockedCells="1" selectUnlockedCells="1"/>
  <customSheetViews>
    <customSheetView guid="{543BED6E-F837-4B1A-A385-66F7BB21EE64}" showPageBreaks="1" showGridLines="0" topLeftCell="A24">
      <selection activeCell="A36" sqref="A36:D36"/>
      <pageMargins left="1.49606299212598" right="0.98425196850393704" top="0.78740157499999996" bottom="0.78740157480314998" header="0.31496062992126" footer="0.31496063000000002"/>
      <pageSetup orientation="portrait" r:id="rId1"/>
      <headerFooter>
        <oddFooter xml:space="preserve">&amp;R&amp;"Arial,Regular"&amp;10 9
</oddFooter>
      </headerFooter>
    </customSheetView>
    <customSheetView guid="{2E483435-9D39-42DF-BF07-C603001C2AD6}" showGridLines="0">
      <selection activeCell="D28" sqref="D28"/>
      <pageMargins left="1.4960629921259843" right="0.98425196850393704" top="0.78740157480314965" bottom="0.78740157480314965" header="0.31496062992125984" footer="0.31496062992125984"/>
      <pageSetup orientation="portrait" r:id="rId2"/>
    </customSheetView>
    <customSheetView guid="{959FBF27-97C7-441E-ABD3-465E9F2D1C67}" showPageBreaks="1" showGridLines="0" topLeftCell="A28">
      <selection activeCell="A48" sqref="A48"/>
      <pageMargins left="1.49606299212598" right="0.98425196850393704" top="0.78740157480314998" bottom="0.78740157480314998" header="0.31496062992126" footer="0.31496062992126"/>
      <pageSetup orientation="portrait" r:id="rId3"/>
      <headerFooter>
        <oddFooter>&amp;R&amp;"Arial,Regular"&amp;10 8</oddFooter>
      </headerFooter>
    </customSheetView>
    <customSheetView guid="{FF2CCE5C-F012-4ACD-A8FF-123AED2E21BF}" scale="120" showPageBreaks="1" showGridLines="0" topLeftCell="A37">
      <selection activeCell="E9" sqref="E9"/>
      <pageMargins left="1.4960629921259843" right="0.98425196850393704" top="0.78740157480314965" bottom="0.78740157480314965" header="0.31496062992125984" footer="0.31496062992125984"/>
      <pageSetup orientation="portrait" r:id="rId4"/>
    </customSheetView>
  </customSheetViews>
  <mergeCells count="5">
    <mergeCell ref="A1:C1"/>
    <mergeCell ref="A2:C2"/>
    <mergeCell ref="A3:C3"/>
    <mergeCell ref="A4:C4"/>
    <mergeCell ref="A45:C45"/>
  </mergeCells>
  <printOptions horizontalCentered="1"/>
  <pageMargins left="1.49606299212598" right="0.98425196850393704" top="0.78740157499999996" bottom="0.78740157480314998" header="0.31496062992126" footer="0.31496063000000002"/>
  <pageSetup scale="94" orientation="portrait" r:id="rId5"/>
  <headerFooter>
    <oddFooter xml:space="preserve">&amp;R&amp;"Arial,Regular"&amp;10 9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zoomScaleNormal="100" workbookViewId="0">
      <selection sqref="A1:E1"/>
    </sheetView>
  </sheetViews>
  <sheetFormatPr defaultColWidth="8.6640625" defaultRowHeight="14.4" x14ac:dyDescent="0.3"/>
  <cols>
    <col min="1" max="1" width="25.33203125" style="142" customWidth="1"/>
    <col min="2" max="3" width="14.33203125" style="142" bestFit="1" customWidth="1"/>
    <col min="4" max="4" width="14.44140625" style="142" customWidth="1"/>
    <col min="5" max="5" width="13.5546875" style="142" bestFit="1" customWidth="1"/>
    <col min="6" max="16384" width="8.6640625" style="142"/>
  </cols>
  <sheetData>
    <row r="1" spans="1:13" x14ac:dyDescent="0.3">
      <c r="A1" s="172" t="s">
        <v>0</v>
      </c>
      <c r="B1" s="172"/>
      <c r="C1" s="172"/>
      <c r="D1" s="172"/>
      <c r="E1" s="172"/>
      <c r="F1" s="42"/>
      <c r="G1" s="42"/>
      <c r="H1" s="42"/>
      <c r="I1" s="42"/>
      <c r="J1" s="42"/>
      <c r="K1" s="42"/>
      <c r="L1" s="42"/>
      <c r="M1" s="42"/>
    </row>
    <row r="2" spans="1:13" x14ac:dyDescent="0.3">
      <c r="A2" s="172" t="s">
        <v>87</v>
      </c>
      <c r="B2" s="172"/>
      <c r="C2" s="172"/>
      <c r="D2" s="172"/>
      <c r="E2" s="172"/>
      <c r="F2" s="42"/>
      <c r="G2" s="42"/>
      <c r="H2" s="42"/>
      <c r="I2" s="42"/>
      <c r="J2" s="42"/>
      <c r="K2" s="42"/>
      <c r="L2" s="42"/>
      <c r="M2" s="42"/>
    </row>
    <row r="3" spans="1:13" x14ac:dyDescent="0.3">
      <c r="A3" s="172" t="s">
        <v>88</v>
      </c>
      <c r="B3" s="172"/>
      <c r="C3" s="172"/>
      <c r="D3" s="172"/>
      <c r="E3" s="172"/>
      <c r="F3" s="42"/>
      <c r="G3" s="42"/>
      <c r="H3" s="42"/>
      <c r="I3" s="42"/>
      <c r="J3" s="42"/>
      <c r="K3" s="42"/>
      <c r="L3" s="42"/>
      <c r="M3" s="42"/>
    </row>
    <row r="4" spans="1:13" x14ac:dyDescent="0.3">
      <c r="A4" s="173" t="s">
        <v>1</v>
      </c>
      <c r="B4" s="173"/>
      <c r="C4" s="173"/>
      <c r="D4" s="173"/>
      <c r="E4" s="173"/>
      <c r="F4" s="42"/>
      <c r="G4" s="42"/>
      <c r="H4" s="42"/>
      <c r="I4" s="42"/>
      <c r="J4" s="42"/>
      <c r="K4" s="42"/>
      <c r="L4" s="42"/>
      <c r="M4" s="42"/>
    </row>
    <row r="5" spans="1:13" x14ac:dyDescent="0.3">
      <c r="A5" s="42"/>
      <c r="B5" s="42"/>
      <c r="C5" s="42"/>
      <c r="D5" s="42"/>
      <c r="E5" s="42"/>
      <c r="F5" s="42"/>
      <c r="G5" s="42"/>
      <c r="H5" s="143"/>
      <c r="I5" s="42"/>
      <c r="J5" s="143"/>
      <c r="K5" s="42"/>
      <c r="L5" s="42"/>
      <c r="M5" s="42"/>
    </row>
    <row r="6" spans="1:13" s="147" customFormat="1" x14ac:dyDescent="0.3">
      <c r="A6" s="144"/>
      <c r="B6" s="174" t="s">
        <v>121</v>
      </c>
      <c r="C6" s="174"/>
      <c r="D6" s="175" t="s">
        <v>89</v>
      </c>
      <c r="E6" s="145" t="s">
        <v>90</v>
      </c>
      <c r="F6" s="62"/>
      <c r="G6" s="62"/>
      <c r="H6" s="146"/>
      <c r="I6" s="146"/>
      <c r="J6" s="62"/>
      <c r="K6" s="62"/>
      <c r="L6" s="62"/>
      <c r="M6" s="62"/>
    </row>
    <row r="7" spans="1:13" s="147" customFormat="1" ht="28.2" x14ac:dyDescent="0.3">
      <c r="A7" s="148"/>
      <c r="B7" s="149" t="s">
        <v>91</v>
      </c>
      <c r="C7" s="149" t="s">
        <v>92</v>
      </c>
      <c r="D7" s="176"/>
      <c r="E7" s="150" t="s">
        <v>93</v>
      </c>
      <c r="F7" s="62"/>
      <c r="G7" s="62"/>
      <c r="H7" s="62"/>
      <c r="I7" s="62"/>
      <c r="J7" s="62"/>
      <c r="K7" s="62"/>
      <c r="L7" s="62"/>
      <c r="M7" s="62"/>
    </row>
    <row r="8" spans="1:13" s="147" customFormat="1" x14ac:dyDescent="0.3">
      <c r="A8" s="62" t="s">
        <v>94</v>
      </c>
      <c r="B8" s="62"/>
      <c r="C8" s="62"/>
      <c r="D8" s="62"/>
      <c r="E8" s="62"/>
      <c r="F8" s="62"/>
      <c r="G8" s="62"/>
      <c r="H8" s="151"/>
      <c r="I8" s="151"/>
      <c r="J8" s="151"/>
      <c r="K8" s="151"/>
      <c r="L8" s="62"/>
      <c r="M8" s="62"/>
    </row>
    <row r="9" spans="1:13" x14ac:dyDescent="0.3">
      <c r="A9" s="42" t="s">
        <v>95</v>
      </c>
      <c r="B9" s="54">
        <v>367549000</v>
      </c>
      <c r="C9" s="54">
        <v>367549000</v>
      </c>
      <c r="D9" s="54">
        <v>367498083</v>
      </c>
      <c r="E9" s="54">
        <f>C9-D9</f>
        <v>50917</v>
      </c>
      <c r="F9" s="42"/>
      <c r="G9" s="42"/>
      <c r="H9" s="152"/>
      <c r="I9" s="152"/>
      <c r="J9" s="152"/>
      <c r="K9" s="152"/>
      <c r="L9" s="42"/>
      <c r="M9" s="42"/>
    </row>
    <row r="10" spans="1:13" x14ac:dyDescent="0.3">
      <c r="A10" s="42" t="s">
        <v>96</v>
      </c>
      <c r="B10" s="54">
        <v>238136000</v>
      </c>
      <c r="C10" s="54">
        <v>238136000</v>
      </c>
      <c r="D10" s="54">
        <v>234970280</v>
      </c>
      <c r="E10" s="54">
        <f t="shared" ref="E10" si="0">C10-D10</f>
        <v>3165720</v>
      </c>
      <c r="F10" s="42"/>
      <c r="G10" s="42"/>
      <c r="H10" s="152"/>
      <c r="I10" s="152"/>
      <c r="J10" s="152"/>
      <c r="K10" s="152"/>
      <c r="L10" s="42"/>
      <c r="M10" s="42"/>
    </row>
    <row r="11" spans="1:13" x14ac:dyDescent="0.3">
      <c r="A11" s="42" t="s">
        <v>97</v>
      </c>
      <c r="B11" s="54">
        <v>560434000</v>
      </c>
      <c r="C11" s="54">
        <v>476933000</v>
      </c>
      <c r="D11" s="54">
        <v>476933000</v>
      </c>
      <c r="E11" s="66" t="s">
        <v>37</v>
      </c>
      <c r="F11" s="42"/>
      <c r="G11" s="42"/>
      <c r="H11" s="152"/>
      <c r="I11" s="152"/>
      <c r="J11" s="152"/>
      <c r="K11" s="152"/>
      <c r="L11" s="42"/>
      <c r="M11" s="42"/>
    </row>
    <row r="12" spans="1:13" x14ac:dyDescent="0.3">
      <c r="A12" s="42" t="s">
        <v>98</v>
      </c>
      <c r="B12" s="54"/>
      <c r="C12" s="54"/>
      <c r="D12" s="54"/>
      <c r="E12" s="54"/>
      <c r="F12" s="42"/>
      <c r="G12" s="42"/>
      <c r="H12" s="152"/>
      <c r="I12" s="152"/>
      <c r="J12" s="152"/>
      <c r="K12" s="152"/>
      <c r="L12" s="42"/>
      <c r="M12" s="42"/>
    </row>
    <row r="13" spans="1:13" x14ac:dyDescent="0.3">
      <c r="A13" s="42" t="s">
        <v>99</v>
      </c>
      <c r="B13" s="54">
        <v>160441000</v>
      </c>
      <c r="C13" s="54">
        <v>160441000</v>
      </c>
      <c r="D13" s="54">
        <v>120729914</v>
      </c>
      <c r="E13" s="54">
        <f t="shared" ref="E13:E14" si="1">C13-D13</f>
        <v>39711086</v>
      </c>
      <c r="F13" s="42"/>
      <c r="G13" s="42"/>
      <c r="H13" s="152"/>
      <c r="I13" s="152"/>
      <c r="J13" s="152"/>
      <c r="K13" s="152"/>
      <c r="L13" s="42"/>
      <c r="M13" s="42"/>
    </row>
    <row r="14" spans="1:13" x14ac:dyDescent="0.3">
      <c r="A14" s="42" t="s">
        <v>100</v>
      </c>
      <c r="B14" s="153"/>
      <c r="C14" s="54"/>
      <c r="D14" s="54">
        <v>11911880</v>
      </c>
      <c r="E14" s="54">
        <f t="shared" si="1"/>
        <v>-11911880</v>
      </c>
      <c r="F14" s="42"/>
      <c r="G14" s="42"/>
      <c r="H14" s="152"/>
      <c r="I14" s="152"/>
      <c r="J14" s="152"/>
      <c r="K14" s="152"/>
      <c r="L14" s="42"/>
      <c r="M14" s="42"/>
    </row>
    <row r="15" spans="1:13" x14ac:dyDescent="0.3">
      <c r="A15" s="154"/>
      <c r="B15" s="59">
        <f>SUM(B9:B14)</f>
        <v>1326560000</v>
      </c>
      <c r="C15" s="59">
        <f>SUM(C9:C14)</f>
        <v>1243059000</v>
      </c>
      <c r="D15" s="59">
        <f>SUM(D9:D14)</f>
        <v>1212043157</v>
      </c>
      <c r="E15" s="59">
        <f>SUM(E9:E14)</f>
        <v>31015843</v>
      </c>
      <c r="F15" s="42"/>
      <c r="G15" s="42"/>
      <c r="H15" s="152"/>
      <c r="I15" s="152"/>
      <c r="J15" s="152"/>
      <c r="K15" s="152"/>
      <c r="L15" s="42"/>
      <c r="M15" s="42"/>
    </row>
    <row r="16" spans="1:13" x14ac:dyDescent="0.3">
      <c r="A16" s="42"/>
      <c r="B16" s="153"/>
      <c r="C16" s="153"/>
      <c r="D16" s="153"/>
      <c r="E16" s="153"/>
      <c r="F16" s="42"/>
      <c r="G16" s="42"/>
      <c r="H16" s="152"/>
      <c r="I16" s="152"/>
      <c r="J16" s="152"/>
      <c r="K16" s="152"/>
      <c r="L16" s="42"/>
      <c r="M16" s="42"/>
    </row>
    <row r="17" spans="1:13" x14ac:dyDescent="0.3">
      <c r="A17" s="62" t="s">
        <v>101</v>
      </c>
      <c r="B17" s="153"/>
      <c r="C17" s="153"/>
      <c r="D17" s="153"/>
      <c r="E17" s="153"/>
      <c r="F17" s="42"/>
      <c r="G17" s="42"/>
      <c r="H17" s="152"/>
      <c r="I17" s="152"/>
      <c r="J17" s="152"/>
      <c r="K17" s="152"/>
      <c r="L17" s="42"/>
      <c r="M17" s="42"/>
    </row>
    <row r="18" spans="1:13" x14ac:dyDescent="0.3">
      <c r="A18" s="42" t="s">
        <v>102</v>
      </c>
      <c r="B18" s="54">
        <v>252469000</v>
      </c>
      <c r="C18" s="54">
        <v>228332000</v>
      </c>
      <c r="D18" s="54">
        <v>202656057</v>
      </c>
      <c r="E18" s="54">
        <f>C18-D18</f>
        <v>25675943</v>
      </c>
      <c r="F18" s="42"/>
      <c r="G18" s="42"/>
      <c r="H18" s="152"/>
      <c r="I18" s="152"/>
      <c r="J18" s="152"/>
      <c r="K18" s="152"/>
      <c r="L18" s="42"/>
      <c r="M18" s="42"/>
    </row>
    <row r="19" spans="1:13" x14ac:dyDescent="0.3">
      <c r="A19" s="42" t="s">
        <v>103</v>
      </c>
      <c r="B19" s="54"/>
      <c r="C19" s="54"/>
      <c r="D19" s="54"/>
      <c r="E19" s="54"/>
      <c r="F19" s="42"/>
      <c r="G19" s="42"/>
      <c r="H19" s="152"/>
      <c r="I19" s="152"/>
      <c r="J19" s="152"/>
      <c r="K19" s="152"/>
      <c r="L19" s="42"/>
      <c r="M19" s="42"/>
    </row>
    <row r="20" spans="1:13" x14ac:dyDescent="0.3">
      <c r="A20" s="42" t="s">
        <v>104</v>
      </c>
      <c r="B20" s="54">
        <v>325123000</v>
      </c>
      <c r="C20" s="54">
        <v>320128000</v>
      </c>
      <c r="D20" s="54">
        <v>250403878</v>
      </c>
      <c r="E20" s="54">
        <f t="shared" ref="E20:E23" si="2">C20-D20</f>
        <v>69724122</v>
      </c>
      <c r="F20" s="42"/>
      <c r="G20" s="42"/>
      <c r="H20" s="152"/>
      <c r="I20" s="152"/>
      <c r="J20" s="152"/>
      <c r="K20" s="152"/>
      <c r="L20" s="42"/>
      <c r="M20" s="42"/>
    </row>
    <row r="21" spans="1:13" x14ac:dyDescent="0.3">
      <c r="A21" s="42" t="s">
        <v>105</v>
      </c>
      <c r="B21" s="54">
        <v>300030000</v>
      </c>
      <c r="C21" s="54">
        <v>216529000</v>
      </c>
      <c r="D21" s="54">
        <v>40946295</v>
      </c>
      <c r="E21" s="54">
        <f t="shared" si="2"/>
        <v>175582705</v>
      </c>
      <c r="F21" s="42"/>
      <c r="G21" s="42"/>
      <c r="H21" s="152"/>
      <c r="I21" s="152"/>
      <c r="J21" s="152"/>
      <c r="K21" s="152"/>
      <c r="L21" s="42"/>
      <c r="M21" s="42"/>
    </row>
    <row r="22" spans="1:13" x14ac:dyDescent="0.3">
      <c r="A22" s="42" t="s">
        <v>106</v>
      </c>
      <c r="B22" s="66" t="s">
        <v>37</v>
      </c>
      <c r="C22" s="66" t="s">
        <v>37</v>
      </c>
      <c r="D22" s="54">
        <v>45587</v>
      </c>
      <c r="E22" s="54">
        <f>0-D22</f>
        <v>-45587</v>
      </c>
      <c r="F22" s="42"/>
      <c r="G22" s="42"/>
      <c r="H22" s="152"/>
      <c r="I22" s="152"/>
      <c r="J22" s="152"/>
      <c r="K22" s="152"/>
      <c r="L22" s="42"/>
      <c r="M22" s="42"/>
    </row>
    <row r="23" spans="1:13" x14ac:dyDescent="0.3">
      <c r="A23" s="42" t="s">
        <v>107</v>
      </c>
      <c r="B23" s="66">
        <v>366774000</v>
      </c>
      <c r="C23" s="66">
        <v>366774000</v>
      </c>
      <c r="D23" s="54">
        <v>141969748</v>
      </c>
      <c r="E23" s="54">
        <f t="shared" si="2"/>
        <v>224804252</v>
      </c>
      <c r="F23" s="42"/>
      <c r="G23" s="42"/>
      <c r="H23" s="152"/>
      <c r="I23" s="152"/>
      <c r="J23" s="152"/>
      <c r="K23" s="152"/>
      <c r="L23" s="42"/>
      <c r="M23" s="42"/>
    </row>
    <row r="24" spans="1:13" x14ac:dyDescent="0.3">
      <c r="A24" s="41" t="s">
        <v>108</v>
      </c>
      <c r="B24" s="66" t="s">
        <v>37</v>
      </c>
      <c r="C24" s="66" t="s">
        <v>37</v>
      </c>
      <c r="D24" s="54">
        <v>43961544</v>
      </c>
      <c r="E24" s="54">
        <f>0-D24</f>
        <v>-43961544</v>
      </c>
      <c r="F24" s="42"/>
      <c r="G24" s="42"/>
      <c r="H24" s="152"/>
      <c r="I24" s="152"/>
      <c r="J24" s="152"/>
      <c r="K24" s="152"/>
      <c r="L24" s="42"/>
      <c r="M24" s="42"/>
    </row>
    <row r="25" spans="1:13" x14ac:dyDescent="0.3">
      <c r="A25" s="154"/>
      <c r="B25" s="59">
        <f>SUM(B18:B24)</f>
        <v>1244396000</v>
      </c>
      <c r="C25" s="59">
        <f t="shared" ref="C25:E25" si="3">SUM(C18:C24)</f>
        <v>1131763000</v>
      </c>
      <c r="D25" s="59">
        <f t="shared" si="3"/>
        <v>679983109</v>
      </c>
      <c r="E25" s="59">
        <f t="shared" si="3"/>
        <v>451779891</v>
      </c>
      <c r="F25" s="42"/>
      <c r="G25" s="42"/>
      <c r="H25" s="152"/>
      <c r="I25" s="152"/>
      <c r="J25" s="152"/>
      <c r="K25" s="152"/>
      <c r="L25" s="42"/>
      <c r="M25" s="42"/>
    </row>
    <row r="26" spans="1:13" s="147" customFormat="1" ht="15" thickBot="1" x14ac:dyDescent="0.35">
      <c r="A26" s="72" t="s">
        <v>122</v>
      </c>
      <c r="B26" s="73">
        <f>B15-B25</f>
        <v>82164000</v>
      </c>
      <c r="C26" s="73">
        <f t="shared" ref="C26:D26" si="4">C15-C25</f>
        <v>111296000</v>
      </c>
      <c r="D26" s="73">
        <f t="shared" si="4"/>
        <v>532060048</v>
      </c>
      <c r="E26" s="73">
        <f>E15-E25</f>
        <v>-420764048</v>
      </c>
      <c r="F26" s="62"/>
      <c r="G26" s="62"/>
      <c r="H26" s="62"/>
      <c r="I26" s="62"/>
      <c r="J26" s="62"/>
      <c r="K26" s="62"/>
      <c r="L26" s="62"/>
      <c r="M26" s="62"/>
    </row>
    <row r="27" spans="1:13" ht="15" thickTop="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</row>
    <row r="28" spans="1:13" x14ac:dyDescent="0.3">
      <c r="A28" s="158" t="s">
        <v>130</v>
      </c>
      <c r="B28" s="158"/>
      <c r="C28" s="158"/>
      <c r="D28" s="158"/>
      <c r="E28" s="158"/>
      <c r="F28" s="137"/>
      <c r="G28" s="42"/>
      <c r="H28" s="42"/>
      <c r="I28" s="42"/>
      <c r="J28" s="42"/>
      <c r="K28" s="42"/>
      <c r="L28" s="42"/>
      <c r="M28" s="42"/>
    </row>
    <row r="30" spans="1:13" x14ac:dyDescent="0.3">
      <c r="B30" s="155"/>
      <c r="C30" s="155"/>
      <c r="D30" s="155"/>
      <c r="E30" s="155"/>
    </row>
    <row r="31" spans="1:13" x14ac:dyDescent="0.3">
      <c r="B31" s="155"/>
      <c r="C31" s="155"/>
      <c r="D31" s="155"/>
      <c r="E31" s="155"/>
    </row>
  </sheetData>
  <sheetProtection algorithmName="SHA-512" hashValue="gCHkucHDmU1KT5yvW4RVv1Q/YnnCBisejzPN6uGwBlmxIP8A/roxcBMolcAkZ4Bj/Qcxw1OLkZGh0svtFNB5Iw==" saltValue="C1QaGDFFLJv/Oc+MiNGi6g==" spinCount="100000" sheet="1" objects="1" scenarios="1" selectLockedCells="1" selectUnlockedCells="1"/>
  <customSheetViews>
    <customSheetView guid="{543BED6E-F837-4B1A-A385-66F7BB21EE64}" showPageBreaks="1" showGridLines="0" topLeftCell="A25">
      <selection activeCell="A36" sqref="A36:D36"/>
      <pageMargins left="1.14173228346457" right="0.98425196850393704" top="0.984251969" bottom="0.98425196850393704" header="0.31496062992126" footer="0.31496063000000002"/>
      <pageSetup orientation="portrait" r:id="rId1"/>
      <headerFooter>
        <oddFooter>&amp;R&amp;"Arial,Regular"&amp;10 10</oddFooter>
      </headerFooter>
    </customSheetView>
    <customSheetView guid="{2E483435-9D39-42DF-BF07-C603001C2AD6}" showGridLines="0" topLeftCell="A12">
      <selection activeCell="J20" sqref="J20"/>
      <pageMargins left="1.1417322834645669" right="0.98425196850393704" top="0.98425196850393704" bottom="0.98425196850393704" header="0.31496062992125984" footer="0.31496062992125984"/>
      <pageSetup orientation="portrait" r:id="rId2"/>
    </customSheetView>
    <customSheetView guid="{959FBF27-97C7-441E-ABD3-465E9F2D1C67}" showPageBreaks="1" showGridLines="0">
      <selection activeCell="D14" sqref="D14"/>
      <pageMargins left="1.14173228346457" right="0.98425196850393704" top="0.98425196850393704" bottom="0.98425196850393704" header="0.31496062992126" footer="0.31496062992126"/>
      <pageSetup orientation="portrait" r:id="rId3"/>
      <headerFooter>
        <oddFooter>&amp;R&amp;"Arial,Regular"&amp;10 9</oddFooter>
      </headerFooter>
    </customSheetView>
    <customSheetView guid="{FF2CCE5C-F012-4ACD-A8FF-123AED2E21BF}" showPageBreaks="1" showGridLines="0">
      <selection activeCell="I85" sqref="I85"/>
      <pageMargins left="1.1417322834645669" right="0.98425196850393704" top="0.98425196850393704" bottom="0.98425196850393704" header="0.31496062992125984" footer="0.31496062992125984"/>
      <pageSetup orientation="portrait" r:id="rId4"/>
    </customSheetView>
  </customSheetViews>
  <mergeCells count="7">
    <mergeCell ref="A28:E28"/>
    <mergeCell ref="A1:E1"/>
    <mergeCell ref="A2:E2"/>
    <mergeCell ref="A3:E3"/>
    <mergeCell ref="A4:E4"/>
    <mergeCell ref="B6:C6"/>
    <mergeCell ref="D6:D7"/>
  </mergeCells>
  <printOptions horizontalCentered="1"/>
  <pageMargins left="1.14173228346457" right="0.98425196850393704" top="0.984251969" bottom="0.98425196850393704" header="0.31496062992126" footer="0.31496063000000002"/>
  <pageSetup scale="99" orientation="portrait" r:id="rId5"/>
  <headerFooter>
    <oddFooter>&amp;R&amp;"Arial,Regular"&amp;10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SFP</vt:lpstr>
      <vt:lpstr>SFPer</vt:lpstr>
      <vt:lpstr>SCE</vt:lpstr>
      <vt:lpstr>SCF</vt:lpstr>
      <vt:lpstr>SCBAA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COA-National Tobacco Administration</dc:creator>
  <cp:lastModifiedBy>Ben A. Lazo, Jr.</cp:lastModifiedBy>
  <cp:lastPrinted>2021-08-11T02:01:14Z</cp:lastPrinted>
  <dcterms:created xsi:type="dcterms:W3CDTF">2021-07-12T01:31:47Z</dcterms:created>
  <dcterms:modified xsi:type="dcterms:W3CDTF">2021-08-11T02:01:28Z</dcterms:modified>
</cp:coreProperties>
</file>